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حسابداری صندوق ها\Gonbad Mina mokhtalet damavand\عملیات حسابداری\گزارش پرتفوی\1401\14010331\"/>
    </mc:Choice>
  </mc:AlternateContent>
  <xr:revisionPtr revIDLastSave="0" documentId="13_ncr:1_{D638315B-C81C-43F4-8E76-99D9837A1CDF}" xr6:coauthVersionLast="36" xr6:coauthVersionMax="36" xr10:uidLastSave="{00000000-0000-0000-0000-000000000000}"/>
  <bookViews>
    <workbookView xWindow="0" yWindow="0" windowWidth="28800" windowHeight="11625" activeTab="12" xr2:uid="{00000000-000D-0000-FFFF-FFFF00000000}"/>
  </bookViews>
  <sheets>
    <sheet name="0" sheetId="1" r:id="rId1"/>
    <sheet name="1" sheetId="2" r:id="rId2"/>
    <sheet name="3" sheetId="4" r:id="rId3"/>
    <sheet name="5" sheetId="6" r:id="rId4"/>
    <sheet name="7" sheetId="8" r:id="rId5"/>
    <sheet name="8" sheetId="9" r:id="rId6"/>
    <sheet name="9" sheetId="10" r:id="rId7"/>
    <sheet name="10" sheetId="11" r:id="rId8"/>
    <sheet name="11" sheetId="12" r:id="rId9"/>
    <sheet name="12" sheetId="13" r:id="rId10"/>
    <sheet name="13" sheetId="14" r:id="rId11"/>
    <sheet name="14" sheetId="15" r:id="rId12"/>
    <sheet name="15" sheetId="16" r:id="rId13"/>
  </sheets>
  <definedNames>
    <definedName name="_xlnm._FilterDatabase" localSheetId="1" hidden="1">'1'!$A$10:$AA$39</definedName>
    <definedName name="_xlnm.Print_Area" localSheetId="1">'1'!$A$1:$W$40</definedName>
  </definedNames>
  <calcPr calcId="191029"/>
</workbook>
</file>

<file path=xl/calcChain.xml><?xml version="1.0" encoding="utf-8"?>
<calcChain xmlns="http://schemas.openxmlformats.org/spreadsheetml/2006/main">
  <c r="U10" i="13" l="1"/>
  <c r="U36" i="13" s="1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9" i="13"/>
  <c r="K36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9" i="13"/>
  <c r="I12" i="8"/>
  <c r="I9" i="8"/>
  <c r="I10" i="8"/>
  <c r="I11" i="8"/>
  <c r="I8" i="8"/>
  <c r="G12" i="8"/>
  <c r="G9" i="8"/>
  <c r="G10" i="8"/>
  <c r="G11" i="8"/>
  <c r="G8" i="8"/>
  <c r="S14" i="6"/>
  <c r="S10" i="6"/>
  <c r="S11" i="6"/>
  <c r="S12" i="6"/>
  <c r="S13" i="6"/>
  <c r="S9" i="6"/>
  <c r="AI10" i="4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11" i="2"/>
  <c r="W39" i="2" s="1"/>
  <c r="E11" i="16"/>
  <c r="C11" i="16"/>
  <c r="I13" i="15"/>
  <c r="E13" i="15"/>
  <c r="Q10" i="14"/>
  <c r="O10" i="14"/>
  <c r="M10" i="14"/>
  <c r="K10" i="14"/>
  <c r="I10" i="14"/>
  <c r="G10" i="14"/>
  <c r="E10" i="14"/>
  <c r="C10" i="14"/>
  <c r="S36" i="13"/>
  <c r="Q36" i="13"/>
  <c r="O36" i="13"/>
  <c r="M36" i="13"/>
  <c r="I36" i="13"/>
  <c r="G36" i="13"/>
  <c r="E36" i="13"/>
  <c r="C36" i="13"/>
  <c r="Q36" i="12"/>
  <c r="O36" i="12"/>
  <c r="M36" i="12"/>
  <c r="K36" i="12"/>
  <c r="I36" i="12"/>
  <c r="G36" i="12"/>
  <c r="E36" i="12"/>
  <c r="C36" i="12"/>
  <c r="Q18" i="11"/>
  <c r="O18" i="11"/>
  <c r="M18" i="11"/>
  <c r="K18" i="11"/>
  <c r="I18" i="11"/>
  <c r="G18" i="11"/>
  <c r="E18" i="11"/>
  <c r="C18" i="11"/>
  <c r="S14" i="10"/>
  <c r="Q14" i="10"/>
  <c r="O14" i="10"/>
  <c r="M14" i="10"/>
  <c r="K14" i="10"/>
  <c r="I14" i="10"/>
  <c r="S18" i="9"/>
  <c r="Q18" i="9"/>
  <c r="O18" i="9"/>
  <c r="M18" i="9"/>
  <c r="K18" i="9"/>
  <c r="I18" i="9"/>
  <c r="E12" i="8"/>
  <c r="Q14" i="6"/>
  <c r="O14" i="6"/>
  <c r="M14" i="6"/>
  <c r="K14" i="6"/>
  <c r="AI11" i="4"/>
  <c r="AG11" i="4"/>
  <c r="AE11" i="4"/>
  <c r="AC11" i="4"/>
  <c r="AA11" i="4"/>
  <c r="Y11" i="4"/>
  <c r="X11" i="4"/>
  <c r="V11" i="4"/>
  <c r="U11" i="4"/>
  <c r="S11" i="4"/>
  <c r="Q11" i="4"/>
  <c r="O11" i="4"/>
  <c r="U39" i="2"/>
  <c r="S39" i="2"/>
  <c r="Q39" i="2"/>
  <c r="O39" i="2"/>
  <c r="M39" i="2"/>
  <c r="L39" i="2"/>
  <c r="J39" i="2"/>
  <c r="I39" i="2"/>
  <c r="G39" i="2"/>
  <c r="E39" i="2"/>
  <c r="C39" i="2"/>
</calcChain>
</file>

<file path=xl/sharedStrings.xml><?xml version="1.0" encoding="utf-8"?>
<sst xmlns="http://schemas.openxmlformats.org/spreadsheetml/2006/main" count="391" uniqueCount="177">
  <si>
    <t>‫قابل معامله گنبد مینای دماوند</t>
  </si>
  <si>
    <t>‫صورت وضعیت پورتفوی</t>
  </si>
  <si>
    <t>‫برای ماه منتهی به 1401/03/31</t>
  </si>
  <si>
    <t>‫1- سرمایه گذاری ها</t>
  </si>
  <si>
    <t>‫1-1- سرمایه گذاری در سهام و حق تقدم سهام</t>
  </si>
  <si>
    <t>‫1401/02/31</t>
  </si>
  <si>
    <t>‫تغییرات طی دوره</t>
  </si>
  <si>
    <t>‫1401/03/31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</si>
  <si>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</si>
  <si>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</si>
  <si>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</si>
  <si>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</si>
  <si>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</si>
  <si>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</si>
  <si>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</si>
  <si>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</si>
  <si>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</si>
  <si>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‫آهن و فولاد غدير ايرانيان</t>
  </si>
  <si>
    <t>‫ارتباطات سیار</t>
  </si>
  <si>
    <t>‫تامين سرمايه دماوند</t>
  </si>
  <si>
    <t>‫تامين سرمايه دماوند- (نماد قدیمی حذف شده)</t>
  </si>
  <si>
    <t>‫تامين ماسه</t>
  </si>
  <si>
    <t>‫تولید برق دماوند</t>
  </si>
  <si>
    <t>‫خاك چيني</t>
  </si>
  <si>
    <t>‫زغال سنگ پروده طبس</t>
  </si>
  <si>
    <t>‫سايپا</t>
  </si>
  <si>
    <t>‫سرمايه گذاري سايپا</t>
  </si>
  <si>
    <t>‫سرمايه گذاري سيمان تامين</t>
  </si>
  <si>
    <t>‫سرمايه گذاري غدير</t>
  </si>
  <si>
    <t>‫سيمان آبيك</t>
  </si>
  <si>
    <t>‫شيميايي ايران</t>
  </si>
  <si>
    <t>‫صنعتي زر ماكارون</t>
  </si>
  <si>
    <t>‫فرابورس  ایران</t>
  </si>
  <si>
    <t>‫فولاد مباركه</t>
  </si>
  <si>
    <t>‫كاشي الوند</t>
  </si>
  <si>
    <t>‫ملي مس</t>
  </si>
  <si>
    <t>‫مواداوليه داروپخش</t>
  </si>
  <si>
    <t>‫نفت بندر عباس</t>
  </si>
  <si>
    <t>‫نفت تهران</t>
  </si>
  <si>
    <t>‫پاکدیس</t>
  </si>
  <si>
    <t>‫پتروشيمي تندگويان</t>
  </si>
  <si>
    <t>‫پخش هجرت</t>
  </si>
  <si>
    <t>‫پخش هجرت (تقدم)</t>
  </si>
  <si>
    <t>‫پويا زركان آق دره</t>
  </si>
  <si>
    <t>‫چادرملو</t>
  </si>
  <si>
    <t>‫جمع</t>
  </si>
  <si>
    <t>‫نام سهام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</si>
  <si>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</si>
  <si>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</si>
  <si>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</si>
  <si>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</si>
  <si>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</si>
  <si>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</si>
  <si>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</si>
  <si>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</si>
  <si>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</si>
  <si>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</si>
  <si>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غديرايرانيان14050114</t>
  </si>
  <si>
    <t>‫بلی</t>
  </si>
  <si>
    <t>‫فرابورس</t>
  </si>
  <si>
    <t>‫1401/01/14</t>
  </si>
  <si>
    <t>‫1405/01/14</t>
  </si>
  <si>
    <t>‫18.5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</si>
  <si>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</si>
  <si>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</si>
  <si>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</si>
  <si>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</si>
  <si>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</si>
  <si>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</si>
  <si>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</si>
  <si>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</si>
  <si>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</si>
  <si>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</si>
  <si>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دي</t>
  </si>
  <si>
    <t>‫0105684479006</t>
  </si>
  <si>
    <t>‫جاري</t>
  </si>
  <si>
    <t>‫1400/09/27</t>
  </si>
  <si>
    <t>‫0</t>
  </si>
  <si>
    <t>‫0405689082007</t>
  </si>
  <si>
    <t>‫بلند مدت</t>
  </si>
  <si>
    <t>‫1400/09/28</t>
  </si>
  <si>
    <t>‫21.8</t>
  </si>
  <si>
    <t>‫0405720543009</t>
  </si>
  <si>
    <t>‫1400/10/26</t>
  </si>
  <si>
    <t>‫سپرده بانکی نزد بانک سينا</t>
  </si>
  <si>
    <t>‫39981643700381</t>
  </si>
  <si>
    <t>‫کوتاه مدت</t>
  </si>
  <si>
    <t>‫1400/09/21</t>
  </si>
  <si>
    <t>‫39923943700381</t>
  </si>
  <si>
    <t>‫18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</si>
  <si>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</si>
  <si>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</si>
  <si>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</si>
  <si>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</si>
  <si>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</si>
  <si>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</si>
  <si>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</si>
  <si>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</si>
  <si>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</si>
  <si>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</si>
  <si>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</si>
  <si>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</si>
  <si>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</si>
  <si>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</si>
  <si>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</si>
  <si>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</si>
  <si>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</si>
  <si>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</si>
  <si>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</si>
  <si>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</si>
  <si>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</si>
  <si>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</si>
  <si>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</si>
  <si>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‫1401/03/18</t>
  </si>
  <si>
    <t>‫1401/03/22</t>
  </si>
  <si>
    <t>‫1401/03/02</t>
  </si>
  <si>
    <t>‫1401/03/08</t>
  </si>
  <si>
    <t>‫1401/03/17</t>
  </si>
  <si>
    <t>‫1401/03/29</t>
  </si>
  <si>
    <t>‫1401/03/09</t>
  </si>
  <si>
    <t>‫1401/03/01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</si>
  <si>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</si>
  <si>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</si>
  <si>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</si>
  <si>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</si>
  <si>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‫1401/04/14</t>
  </si>
  <si>
    <t>‫بلند مدت-0405689082007-دي</t>
  </si>
  <si>
    <t>‫1401/03/28</t>
  </si>
  <si>
    <t>‫1402/09/28</t>
  </si>
  <si>
    <t>‫بلند مدت-0405720543009-دي</t>
  </si>
  <si>
    <t>‫1401/03/26</t>
  </si>
  <si>
    <t>‫1402/10/26</t>
  </si>
  <si>
    <t>‫بلند مدت-39923943700381-سينا</t>
  </si>
  <si>
    <t>‫1402/09/09</t>
  </si>
  <si>
    <t>‫كوتاه مدت-39981643700381-سينا</t>
  </si>
  <si>
    <t>‫-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</si>
  <si>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</si>
  <si>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</si>
  <si>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</si>
  <si>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</si>
  <si>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</si>
  <si>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</si>
  <si>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</si>
  <si>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</si>
  <si>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</si>
  <si>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</si>
  <si>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</si>
  <si>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</si>
  <si>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‫تامين ماسه ريخته گري</t>
  </si>
  <si>
    <t>‫توليد مواد اوليه داروپخش</t>
  </si>
  <si>
    <t>‫توليد نيروي برق دماوند</t>
  </si>
  <si>
    <t>‫سرمايه گذاري غدير (هلدينگ)</t>
  </si>
  <si>
    <t>‫شركت ارتباطات سيار ايران</t>
  </si>
  <si>
    <t>‫شركت پاكديس</t>
  </si>
  <si>
    <t>‫شركت پالايش نفت بندر عباس</t>
  </si>
  <si>
    <t>‫صنايع خاك چيني ايران</t>
  </si>
  <si>
    <t>‫صنايع شيميايي ايران</t>
  </si>
  <si>
    <t>‫فرابورس  ايران</t>
  </si>
  <si>
    <t>‫فولاد مباركه اصفهان</t>
  </si>
  <si>
    <t>‫كاشي و سراميك الوند</t>
  </si>
  <si>
    <t>‫معدني و صنعتي چادر ملو</t>
  </si>
  <si>
    <t>‫ملي صنايع مس ايران</t>
  </si>
  <si>
    <t>‫پالايش نفت تهران</t>
  </si>
  <si>
    <t>‫گروه سرمايه گذاري سايپا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</si>
  <si>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</si>
  <si>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</si>
  <si>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</si>
  <si>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</si>
  <si>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</si>
  <si>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</si>
  <si>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</si>
  <si>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دي</t>
  </si>
  <si>
    <t>‫سپرده بانکی بلند مدت - سينا</t>
  </si>
  <si>
    <t>‫سپرده بانکی کوتاه مدت - سينا</t>
  </si>
  <si>
    <t>‫4-2- سایر درآمدها:</t>
  </si>
  <si>
    <t>‫بورس بيمه ايران</t>
  </si>
  <si>
    <t>‫آرمون بورس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</si>
</sst>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rial"/>
      <family val="2"/>
      <scheme val="minor"/>
    </font>
    <font>
      <sz val="12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sz val="11"/>
      <color indexed="8"/>
      <name val="Arial"/>
      <family val="2"/>
      <scheme val="minor"/>
    </font>
    <font>
      <sz val="11"/>
      <color indexed="8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3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6" fillId="0" borderId="0" xfId="0" applyNumberFormat="1" applyFont="1"/>
    <xf numFmtId="3" fontId="6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6" fillId="2" borderId="2" xfId="0" applyNumberFormat="1" applyFont="1" applyFill="1" applyBorder="1"/>
    <xf numFmtId="3" fontId="4" fillId="0" borderId="0" xfId="0" applyNumberFormat="1" applyFont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6" fillId="2" borderId="7" xfId="0" applyNumberFormat="1" applyFont="1" applyFill="1" applyBorder="1"/>
    <xf numFmtId="3" fontId="6" fillId="2" borderId="8" xfId="0" applyNumberFormat="1" applyFont="1" applyFill="1" applyBorder="1"/>
    <xf numFmtId="3" fontId="4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 wrapText="1"/>
    </xf>
    <xf numFmtId="9" fontId="1" fillId="0" borderId="0" xfId="1" applyFont="1" applyAlignment="1">
      <alignment horizontal="center" vertical="center" wrapText="1"/>
    </xf>
    <xf numFmtId="9" fontId="1" fillId="0" borderId="1" xfId="1" applyFont="1" applyBorder="1" applyAlignment="1">
      <alignment horizontal="center" vertical="center"/>
    </xf>
    <xf numFmtId="9" fontId="1" fillId="0" borderId="0" xfId="1" applyFont="1" applyAlignment="1">
      <alignment horizontal="center" vertical="center"/>
    </xf>
    <xf numFmtId="9" fontId="1" fillId="0" borderId="3" xfId="1" applyFont="1" applyBorder="1" applyAlignment="1">
      <alignment horizontal="center" vertical="center"/>
    </xf>
    <xf numFmtId="9" fontId="1" fillId="0" borderId="4" xfId="1" applyFont="1" applyBorder="1" applyAlignment="1">
      <alignment horizontal="center" vertical="center"/>
    </xf>
    <xf numFmtId="9" fontId="6" fillId="0" borderId="0" xfId="1" applyFont="1"/>
    <xf numFmtId="3" fontId="6" fillId="0" borderId="0" xfId="0" applyNumberFormat="1" applyFont="1" applyAlignment="1">
      <alignment horizontal="center" vertical="center"/>
    </xf>
    <xf numFmtId="9" fontId="4" fillId="0" borderId="1" xfId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15</xdr:row>
      <xdr:rowOff>147637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00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view="pageBreakPreview" zoomScale="60" zoomScaleNormal="100" workbookViewId="0">
      <selection activeCell="I43" sqref="I43"/>
    </sheetView>
  </sheetViews>
  <sheetFormatPr defaultRowHeight="18" x14ac:dyDescent="0.45"/>
  <cols>
    <col min="1" max="16384" width="9" style="7"/>
  </cols>
  <sheetData>
    <row r="22" spans="1:10" ht="39.950000000000003" customHeight="1" x14ac:dyDescent="0.45">
      <c r="A22" s="1" t="s">
        <v>0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39.950000000000003" customHeight="1" x14ac:dyDescent="0.45">
      <c r="A23" s="1" t="s">
        <v>1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ht="39.950000000000003" customHeight="1" x14ac:dyDescent="0.45">
      <c r="A24" s="1" t="s">
        <v>2</v>
      </c>
      <c r="B24" s="6"/>
      <c r="C24" s="6"/>
      <c r="D24" s="6"/>
      <c r="E24" s="6"/>
      <c r="F24" s="6"/>
      <c r="G24" s="6"/>
      <c r="H24" s="6"/>
      <c r="I24" s="6"/>
      <c r="J24" s="6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8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37"/>
  <sheetViews>
    <sheetView rightToLeft="1" view="pageBreakPreview" zoomScale="60" zoomScaleNormal="100" workbookViewId="0">
      <selection activeCell="K44" sqref="K44"/>
    </sheetView>
  </sheetViews>
  <sheetFormatPr defaultRowHeight="18" x14ac:dyDescent="0.45"/>
  <cols>
    <col min="1" max="1" width="21.25" style="7" customWidth="1"/>
    <col min="2" max="2" width="1.375" style="7" customWidth="1"/>
    <col min="3" max="3" width="17" style="7" customWidth="1"/>
    <col min="4" max="4" width="1.375" style="7" customWidth="1"/>
    <col min="5" max="5" width="17" style="7" customWidth="1"/>
    <col min="6" max="6" width="1.375" style="7" customWidth="1"/>
    <col min="7" max="7" width="17" style="7" customWidth="1"/>
    <col min="8" max="8" width="1.375" style="7" customWidth="1"/>
    <col min="9" max="9" width="17" style="7" customWidth="1"/>
    <col min="10" max="10" width="1.375" style="7" customWidth="1"/>
    <col min="11" max="11" width="10.625" style="29" customWidth="1"/>
    <col min="12" max="12" width="1.375" style="7" customWidth="1"/>
    <col min="13" max="13" width="17" style="7" customWidth="1"/>
    <col min="14" max="14" width="1.375" style="7" customWidth="1"/>
    <col min="15" max="15" width="17" style="7" customWidth="1"/>
    <col min="16" max="16" width="1.375" style="7" customWidth="1"/>
    <col min="17" max="17" width="17" style="7" customWidth="1"/>
    <col min="18" max="18" width="1.375" style="7" customWidth="1"/>
    <col min="19" max="19" width="17" style="7" customWidth="1"/>
    <col min="20" max="20" width="1.375" style="7" customWidth="1"/>
    <col min="21" max="21" width="10.625" style="29" customWidth="1"/>
    <col min="22" max="16384" width="9" style="7"/>
  </cols>
  <sheetData>
    <row r="1" spans="1:21" ht="20.100000000000001" customHeight="1" x14ac:dyDescent="0.45">
      <c r="A1" s="4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20.100000000000001" customHeight="1" x14ac:dyDescent="0.45">
      <c r="A2" s="4" t="s">
        <v>90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20.100000000000001" customHeight="1" x14ac:dyDescent="0.4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5" spans="1:21" ht="21" x14ac:dyDescent="0.45">
      <c r="A5" s="5" t="s">
        <v>142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7" spans="1:21" ht="21" x14ac:dyDescent="0.45">
      <c r="C7" s="13" t="s">
        <v>106</v>
      </c>
      <c r="D7" s="14"/>
      <c r="E7" s="14"/>
      <c r="F7" s="14"/>
      <c r="G7" s="14"/>
      <c r="H7" s="14"/>
      <c r="I7" s="14"/>
      <c r="J7" s="14"/>
      <c r="K7" s="14"/>
      <c r="M7" s="13" t="s">
        <v>7</v>
      </c>
      <c r="N7" s="14"/>
      <c r="O7" s="14"/>
      <c r="P7" s="14"/>
      <c r="Q7" s="14"/>
      <c r="R7" s="14"/>
      <c r="S7" s="14"/>
      <c r="T7" s="14"/>
      <c r="U7" s="14"/>
    </row>
    <row r="8" spans="1:21" ht="42" x14ac:dyDescent="0.45">
      <c r="A8" s="8" t="s">
        <v>143</v>
      </c>
      <c r="C8" s="9" t="s">
        <v>104</v>
      </c>
      <c r="E8" s="9" t="s">
        <v>144</v>
      </c>
      <c r="G8" s="9" t="s">
        <v>145</v>
      </c>
      <c r="I8" s="9" t="s">
        <v>146</v>
      </c>
      <c r="K8" s="31" t="s">
        <v>147</v>
      </c>
      <c r="M8" s="9" t="s">
        <v>104</v>
      </c>
      <c r="O8" s="9" t="s">
        <v>144</v>
      </c>
      <c r="Q8" s="9" t="s">
        <v>145</v>
      </c>
      <c r="S8" s="9" t="s">
        <v>146</v>
      </c>
      <c r="U8" s="31" t="s">
        <v>147</v>
      </c>
    </row>
    <row r="9" spans="1:21" ht="18.75" x14ac:dyDescent="0.45">
      <c r="A9" s="10" t="s">
        <v>17</v>
      </c>
      <c r="C9" s="2">
        <v>2346000000</v>
      </c>
      <c r="E9" s="2">
        <v>2504924310</v>
      </c>
      <c r="G9" s="2">
        <v>1234995963</v>
      </c>
      <c r="I9" s="2">
        <v>6085920273</v>
      </c>
      <c r="K9" s="26">
        <f>I9/$I$36</f>
        <v>42.600963544780356</v>
      </c>
      <c r="M9" s="2">
        <v>2346000000</v>
      </c>
      <c r="O9" s="2">
        <v>2504924310</v>
      </c>
      <c r="Q9" s="2">
        <v>1234995963</v>
      </c>
      <c r="S9" s="2">
        <v>6085920273</v>
      </c>
      <c r="U9" s="26">
        <f>S9/$S$36</f>
        <v>1.5554978328914413</v>
      </c>
    </row>
    <row r="10" spans="1:21" ht="18.75" x14ac:dyDescent="0.45">
      <c r="A10" s="10" t="s">
        <v>19</v>
      </c>
      <c r="C10" s="2">
        <v>0</v>
      </c>
      <c r="E10" s="2">
        <v>-46473915</v>
      </c>
      <c r="G10" s="2">
        <v>0</v>
      </c>
      <c r="I10" s="2">
        <v>-46473915</v>
      </c>
      <c r="K10" s="26">
        <f t="shared" ref="K10:K35" si="0">I10/$I$36</f>
        <v>-0.32531375205187824</v>
      </c>
      <c r="M10" s="2">
        <v>0</v>
      </c>
      <c r="O10" s="2">
        <v>0</v>
      </c>
      <c r="Q10" s="2">
        <v>0</v>
      </c>
      <c r="S10" s="2">
        <v>0</v>
      </c>
      <c r="U10" s="26">
        <f t="shared" ref="U10:U35" si="1">S10/$S$36</f>
        <v>0</v>
      </c>
    </row>
    <row r="11" spans="1:21" ht="18.75" x14ac:dyDescent="0.45">
      <c r="A11" s="10" t="s">
        <v>19</v>
      </c>
      <c r="C11" s="2">
        <v>0</v>
      </c>
      <c r="E11" s="2">
        <v>-130033295</v>
      </c>
      <c r="G11" s="2">
        <v>0</v>
      </c>
      <c r="I11" s="2">
        <v>-130033295</v>
      </c>
      <c r="K11" s="26">
        <f t="shared" si="0"/>
        <v>-0.9102228441076835</v>
      </c>
      <c r="M11" s="2">
        <v>0</v>
      </c>
      <c r="O11" s="2">
        <v>-130033295</v>
      </c>
      <c r="Q11" s="2">
        <v>0</v>
      </c>
      <c r="S11" s="2">
        <v>-130033295</v>
      </c>
      <c r="U11" s="26">
        <f t="shared" si="1"/>
        <v>-3.3235155819175403E-2</v>
      </c>
    </row>
    <row r="12" spans="1:21" ht="18.75" x14ac:dyDescent="0.45">
      <c r="A12" s="10" t="s">
        <v>148</v>
      </c>
      <c r="C12" s="2">
        <v>0</v>
      </c>
      <c r="E12" s="2">
        <v>43493921</v>
      </c>
      <c r="G12" s="2">
        <v>-595202048</v>
      </c>
      <c r="I12" s="2">
        <v>-551708127</v>
      </c>
      <c r="K12" s="26">
        <f t="shared" si="0"/>
        <v>-3.861913523573044</v>
      </c>
      <c r="M12" s="2">
        <v>0</v>
      </c>
      <c r="O12" s="2">
        <v>0</v>
      </c>
      <c r="Q12" s="2">
        <v>-595202048</v>
      </c>
      <c r="S12" s="2">
        <v>-595202048</v>
      </c>
      <c r="U12" s="26">
        <f t="shared" si="1"/>
        <v>-0.15212744404556014</v>
      </c>
    </row>
    <row r="13" spans="1:21" ht="18.75" x14ac:dyDescent="0.45">
      <c r="A13" s="10" t="s">
        <v>149</v>
      </c>
      <c r="C13" s="2">
        <v>0</v>
      </c>
      <c r="E13" s="2">
        <v>-326278910</v>
      </c>
      <c r="G13" s="2">
        <v>0</v>
      </c>
      <c r="I13" s="2">
        <v>-326278910</v>
      </c>
      <c r="K13" s="26">
        <f t="shared" si="0"/>
        <v>-2.2839267237868186</v>
      </c>
      <c r="M13" s="2">
        <v>0</v>
      </c>
      <c r="O13" s="2">
        <v>-195167018</v>
      </c>
      <c r="Q13" s="2">
        <v>0</v>
      </c>
      <c r="S13" s="2">
        <v>-195167018</v>
      </c>
      <c r="U13" s="26">
        <f t="shared" si="1"/>
        <v>-4.9882657007144289E-2</v>
      </c>
    </row>
    <row r="14" spans="1:21" ht="18.75" x14ac:dyDescent="0.45">
      <c r="A14" s="10" t="s">
        <v>150</v>
      </c>
      <c r="C14" s="2">
        <v>0</v>
      </c>
      <c r="E14" s="2">
        <v>492054750</v>
      </c>
      <c r="G14" s="2">
        <v>0</v>
      </c>
      <c r="I14" s="2">
        <v>492054750</v>
      </c>
      <c r="K14" s="26">
        <f t="shared" si="0"/>
        <v>3.4443445734547846</v>
      </c>
      <c r="M14" s="2">
        <v>0</v>
      </c>
      <c r="O14" s="2">
        <v>468248945</v>
      </c>
      <c r="Q14" s="2">
        <v>0</v>
      </c>
      <c r="S14" s="2">
        <v>468248945</v>
      </c>
      <c r="U14" s="26">
        <f t="shared" si="1"/>
        <v>0.11967955321934658</v>
      </c>
    </row>
    <row r="15" spans="1:21" ht="18.75" x14ac:dyDescent="0.45">
      <c r="A15" s="10" t="s">
        <v>24</v>
      </c>
      <c r="C15" s="2">
        <v>1600000000</v>
      </c>
      <c r="E15" s="2">
        <v>149107500</v>
      </c>
      <c r="G15" s="2">
        <v>0</v>
      </c>
      <c r="I15" s="2">
        <v>1749107500</v>
      </c>
      <c r="K15" s="26">
        <f t="shared" si="0"/>
        <v>12.243615016446981</v>
      </c>
      <c r="M15" s="2">
        <v>1600000000</v>
      </c>
      <c r="O15" s="2">
        <v>971567407</v>
      </c>
      <c r="Q15" s="2">
        <v>0</v>
      </c>
      <c r="S15" s="2">
        <v>2571567407</v>
      </c>
      <c r="U15" s="26">
        <f t="shared" si="1"/>
        <v>0.65726584465277027</v>
      </c>
    </row>
    <row r="16" spans="1:21" ht="18.75" x14ac:dyDescent="0.45">
      <c r="A16" s="10" t="s">
        <v>25</v>
      </c>
      <c r="C16" s="2">
        <v>0</v>
      </c>
      <c r="E16" s="2">
        <v>-184543220</v>
      </c>
      <c r="G16" s="2">
        <v>0</v>
      </c>
      <c r="I16" s="2">
        <v>-184543220</v>
      </c>
      <c r="K16" s="26">
        <f t="shared" si="0"/>
        <v>-1.2917880345121604</v>
      </c>
      <c r="M16" s="2">
        <v>0</v>
      </c>
      <c r="O16" s="2">
        <v>-184543220</v>
      </c>
      <c r="Q16" s="2">
        <v>0</v>
      </c>
      <c r="S16" s="2">
        <v>-184543220</v>
      </c>
      <c r="U16" s="26">
        <f t="shared" si="1"/>
        <v>-4.7167324892231383E-2</v>
      </c>
    </row>
    <row r="17" spans="1:21" ht="18.75" x14ac:dyDescent="0.45">
      <c r="A17" s="10" t="s">
        <v>27</v>
      </c>
      <c r="C17" s="2">
        <v>0</v>
      </c>
      <c r="E17" s="2">
        <v>-15208965</v>
      </c>
      <c r="G17" s="2">
        <v>0</v>
      </c>
      <c r="I17" s="2">
        <v>-15208965</v>
      </c>
      <c r="K17" s="26">
        <f t="shared" si="0"/>
        <v>-0.10646155954314789</v>
      </c>
      <c r="M17" s="2">
        <v>0</v>
      </c>
      <c r="O17" s="2">
        <v>743463339</v>
      </c>
      <c r="Q17" s="2">
        <v>0</v>
      </c>
      <c r="S17" s="2">
        <v>743463339</v>
      </c>
      <c r="U17" s="26">
        <f t="shared" si="1"/>
        <v>0.19002148578569375</v>
      </c>
    </row>
    <row r="18" spans="1:21" ht="18.75" x14ac:dyDescent="0.45">
      <c r="A18" s="10" t="s">
        <v>151</v>
      </c>
      <c r="C18" s="2">
        <v>0</v>
      </c>
      <c r="E18" s="2">
        <v>-177299545</v>
      </c>
      <c r="G18" s="2">
        <v>0</v>
      </c>
      <c r="I18" s="2">
        <v>-177299545</v>
      </c>
      <c r="K18" s="26">
        <f t="shared" si="0"/>
        <v>-1.241082878880353</v>
      </c>
      <c r="M18" s="2">
        <v>0</v>
      </c>
      <c r="O18" s="2">
        <v>-177299545</v>
      </c>
      <c r="Q18" s="2">
        <v>0</v>
      </c>
      <c r="S18" s="2">
        <v>-177299545</v>
      </c>
      <c r="U18" s="26">
        <f t="shared" si="1"/>
        <v>-4.5315917009900432E-2</v>
      </c>
    </row>
    <row r="19" spans="1:21" ht="18.75" x14ac:dyDescent="0.45">
      <c r="A19" s="10" t="s">
        <v>29</v>
      </c>
      <c r="C19" s="2">
        <v>288090</v>
      </c>
      <c r="E19" s="2">
        <v>271912</v>
      </c>
      <c r="G19" s="2">
        <v>0</v>
      </c>
      <c r="I19" s="2">
        <v>560002</v>
      </c>
      <c r="K19" s="26">
        <f t="shared" si="0"/>
        <v>3.9199699826570648E-3</v>
      </c>
      <c r="M19" s="2">
        <v>288090</v>
      </c>
      <c r="O19" s="2">
        <v>355010</v>
      </c>
      <c r="Q19" s="2">
        <v>0</v>
      </c>
      <c r="S19" s="2">
        <v>643100</v>
      </c>
      <c r="U19" s="26">
        <f t="shared" si="1"/>
        <v>1.643696616878908E-4</v>
      </c>
    </row>
    <row r="20" spans="1:21" ht="18.75" x14ac:dyDescent="0.45">
      <c r="A20" s="10" t="s">
        <v>152</v>
      </c>
      <c r="C20" s="2">
        <v>590000000</v>
      </c>
      <c r="E20" s="2">
        <v>-1510956000</v>
      </c>
      <c r="G20" s="2">
        <v>0</v>
      </c>
      <c r="I20" s="2">
        <v>-920956000</v>
      </c>
      <c r="K20" s="26">
        <f t="shared" si="0"/>
        <v>-6.4466196109083889</v>
      </c>
      <c r="M20" s="2">
        <v>590000000</v>
      </c>
      <c r="O20" s="2">
        <v>-1540042748</v>
      </c>
      <c r="Q20" s="2">
        <v>105185362</v>
      </c>
      <c r="S20" s="2">
        <v>-844857386</v>
      </c>
      <c r="U20" s="26">
        <f t="shared" si="1"/>
        <v>-0.21593674811279079</v>
      </c>
    </row>
    <row r="21" spans="1:21" ht="18.75" x14ac:dyDescent="0.45">
      <c r="A21" s="10" t="s">
        <v>153</v>
      </c>
      <c r="C21" s="2">
        <v>0</v>
      </c>
      <c r="E21" s="2">
        <v>-51599309</v>
      </c>
      <c r="G21" s="2">
        <v>60807269</v>
      </c>
      <c r="I21" s="2">
        <v>9207960</v>
      </c>
      <c r="K21" s="26">
        <f t="shared" si="0"/>
        <v>6.4454996234847281E-2</v>
      </c>
      <c r="M21" s="2">
        <v>0</v>
      </c>
      <c r="O21" s="2">
        <v>0</v>
      </c>
      <c r="Q21" s="2">
        <v>60807269</v>
      </c>
      <c r="S21" s="2">
        <v>60807269</v>
      </c>
      <c r="U21" s="26">
        <f t="shared" si="1"/>
        <v>1.5541704608450582E-2</v>
      </c>
    </row>
    <row r="22" spans="1:21" ht="18.75" x14ac:dyDescent="0.45">
      <c r="A22" s="10" t="s">
        <v>154</v>
      </c>
      <c r="C22" s="2">
        <v>0</v>
      </c>
      <c r="E22" s="2">
        <v>34791750</v>
      </c>
      <c r="G22" s="2">
        <v>0</v>
      </c>
      <c r="I22" s="2">
        <v>34791750</v>
      </c>
      <c r="K22" s="26">
        <f t="shared" si="0"/>
        <v>0.24353951529478277</v>
      </c>
      <c r="M22" s="2">
        <v>0</v>
      </c>
      <c r="O22" s="2">
        <v>1563809</v>
      </c>
      <c r="Q22" s="2">
        <v>0</v>
      </c>
      <c r="S22" s="2">
        <v>1563809</v>
      </c>
      <c r="U22" s="26">
        <f t="shared" si="1"/>
        <v>3.9969329229432249E-4</v>
      </c>
    </row>
    <row r="23" spans="1:21" ht="18.75" x14ac:dyDescent="0.45">
      <c r="A23" s="10" t="s">
        <v>155</v>
      </c>
      <c r="C23" s="2">
        <v>1008000000</v>
      </c>
      <c r="E23" s="2">
        <v>-247028812</v>
      </c>
      <c r="G23" s="2">
        <v>-1398912738</v>
      </c>
      <c r="I23" s="2">
        <v>-637941550</v>
      </c>
      <c r="K23" s="26">
        <f t="shared" si="0"/>
        <v>-4.4655407064434076</v>
      </c>
      <c r="M23" s="2">
        <v>1008000000</v>
      </c>
      <c r="O23" s="2">
        <v>0</v>
      </c>
      <c r="Q23" s="2">
        <v>-1342754912</v>
      </c>
      <c r="S23" s="2">
        <v>-334754912</v>
      </c>
      <c r="U23" s="26">
        <f t="shared" si="1"/>
        <v>-8.5559868813247786E-2</v>
      </c>
    </row>
    <row r="24" spans="1:21" ht="18.75" x14ac:dyDescent="0.45">
      <c r="A24" s="10" t="s">
        <v>156</v>
      </c>
      <c r="C24" s="2">
        <v>0</v>
      </c>
      <c r="E24" s="2">
        <v>-173163340</v>
      </c>
      <c r="G24" s="2">
        <v>0</v>
      </c>
      <c r="I24" s="2">
        <v>-173163340</v>
      </c>
      <c r="K24" s="26">
        <f t="shared" si="0"/>
        <v>-1.2121297689948241</v>
      </c>
      <c r="M24" s="2">
        <v>0</v>
      </c>
      <c r="O24" s="2">
        <v>-173163340</v>
      </c>
      <c r="Q24" s="2">
        <v>0</v>
      </c>
      <c r="S24" s="2">
        <v>-173163340</v>
      </c>
      <c r="U24" s="26">
        <f t="shared" si="1"/>
        <v>-4.4258746093212883E-2</v>
      </c>
    </row>
    <row r="25" spans="1:21" ht="18.75" x14ac:dyDescent="0.45">
      <c r="A25" s="10" t="s">
        <v>31</v>
      </c>
      <c r="C25" s="2">
        <v>0</v>
      </c>
      <c r="E25" s="2">
        <v>502582290</v>
      </c>
      <c r="G25" s="2">
        <v>-1998752370</v>
      </c>
      <c r="I25" s="2">
        <v>-1496170080</v>
      </c>
      <c r="K25" s="26">
        <f t="shared" si="0"/>
        <v>-10.473072957863756</v>
      </c>
      <c r="M25" s="2">
        <v>0</v>
      </c>
      <c r="O25" s="2">
        <v>-1958572021</v>
      </c>
      <c r="Q25" s="2">
        <v>-1998752370</v>
      </c>
      <c r="S25" s="2">
        <v>-3957324391</v>
      </c>
      <c r="U25" s="26">
        <f t="shared" si="1"/>
        <v>-1.0114508961870758</v>
      </c>
    </row>
    <row r="26" spans="1:21" ht="18.75" x14ac:dyDescent="0.45">
      <c r="A26" s="10" t="s">
        <v>157</v>
      </c>
      <c r="C26" s="2">
        <v>29700000</v>
      </c>
      <c r="E26" s="2">
        <v>-1055681100</v>
      </c>
      <c r="G26" s="2">
        <v>0</v>
      </c>
      <c r="I26" s="2">
        <v>-1025981100</v>
      </c>
      <c r="K26" s="26">
        <f t="shared" si="0"/>
        <v>-7.1817870557131513</v>
      </c>
      <c r="M26" s="2">
        <v>29700000</v>
      </c>
      <c r="O26" s="2">
        <v>-1350637728</v>
      </c>
      <c r="Q26" s="2">
        <v>0</v>
      </c>
      <c r="S26" s="2">
        <v>-1320937728</v>
      </c>
      <c r="U26" s="26">
        <f t="shared" si="1"/>
        <v>-0.33761792483615471</v>
      </c>
    </row>
    <row r="27" spans="1:21" ht="18.75" x14ac:dyDescent="0.45">
      <c r="A27" s="10" t="s">
        <v>158</v>
      </c>
      <c r="C27" s="2">
        <v>0</v>
      </c>
      <c r="E27" s="2">
        <v>-1053693000</v>
      </c>
      <c r="G27" s="2">
        <v>0</v>
      </c>
      <c r="I27" s="2">
        <v>-1053693000</v>
      </c>
      <c r="K27" s="26">
        <f t="shared" si="0"/>
        <v>-7.3757681774991353</v>
      </c>
      <c r="M27" s="2">
        <v>0</v>
      </c>
      <c r="O27" s="2">
        <v>-379499113</v>
      </c>
      <c r="Q27" s="2">
        <v>0</v>
      </c>
      <c r="S27" s="2">
        <v>-379499113</v>
      </c>
      <c r="U27" s="26">
        <f t="shared" si="1"/>
        <v>-9.6996020548382272E-2</v>
      </c>
    </row>
    <row r="28" spans="1:21" ht="18.75" x14ac:dyDescent="0.45">
      <c r="A28" s="10" t="s">
        <v>159</v>
      </c>
      <c r="C28" s="2">
        <v>0</v>
      </c>
      <c r="E28" s="2">
        <v>-334894589</v>
      </c>
      <c r="G28" s="2">
        <v>542485842</v>
      </c>
      <c r="I28" s="2">
        <v>207591253</v>
      </c>
      <c r="K28" s="26">
        <f t="shared" si="0"/>
        <v>1.4531224538879652</v>
      </c>
      <c r="M28" s="2">
        <v>0</v>
      </c>
      <c r="O28" s="2">
        <v>148548665</v>
      </c>
      <c r="Q28" s="2">
        <v>542485842</v>
      </c>
      <c r="S28" s="2">
        <v>691034507</v>
      </c>
      <c r="U28" s="26">
        <f t="shared" si="1"/>
        <v>0.17662122240747691</v>
      </c>
    </row>
    <row r="29" spans="1:21" ht="18.75" x14ac:dyDescent="0.45">
      <c r="A29" s="10" t="s">
        <v>160</v>
      </c>
      <c r="C29" s="2">
        <v>0</v>
      </c>
      <c r="E29" s="2">
        <v>-247717260</v>
      </c>
      <c r="G29" s="2">
        <v>0</v>
      </c>
      <c r="I29" s="2">
        <v>-247717260</v>
      </c>
      <c r="K29" s="26">
        <f t="shared" si="0"/>
        <v>-1.7340013488988533</v>
      </c>
      <c r="M29" s="2">
        <v>0</v>
      </c>
      <c r="O29" s="2">
        <v>21183646</v>
      </c>
      <c r="Q29" s="2">
        <v>0</v>
      </c>
      <c r="S29" s="2">
        <v>21183646</v>
      </c>
      <c r="U29" s="26">
        <f t="shared" si="1"/>
        <v>5.4143192759073871E-3</v>
      </c>
    </row>
    <row r="30" spans="1:21" ht="18.75" x14ac:dyDescent="0.45">
      <c r="A30" s="10" t="s">
        <v>161</v>
      </c>
      <c r="C30" s="2">
        <v>0</v>
      </c>
      <c r="E30" s="2">
        <v>-248512500</v>
      </c>
      <c r="G30" s="2">
        <v>0</v>
      </c>
      <c r="I30" s="2">
        <v>-248512500</v>
      </c>
      <c r="K30" s="26">
        <f t="shared" si="0"/>
        <v>-1.7395679663913053</v>
      </c>
      <c r="M30" s="2">
        <v>0</v>
      </c>
      <c r="O30" s="2">
        <v>-137632075</v>
      </c>
      <c r="Q30" s="2">
        <v>0</v>
      </c>
      <c r="S30" s="2">
        <v>-137632075</v>
      </c>
      <c r="U30" s="26">
        <f t="shared" si="1"/>
        <v>-3.5177324840852765E-2</v>
      </c>
    </row>
    <row r="31" spans="1:21" ht="18.75" x14ac:dyDescent="0.45">
      <c r="A31" s="10" t="s">
        <v>162</v>
      </c>
      <c r="C31" s="2">
        <v>0</v>
      </c>
      <c r="E31" s="2">
        <v>-15109560</v>
      </c>
      <c r="G31" s="2">
        <v>0</v>
      </c>
      <c r="I31" s="2">
        <v>-15109560</v>
      </c>
      <c r="K31" s="26">
        <f t="shared" si="0"/>
        <v>-0.10576573235659137</v>
      </c>
      <c r="M31" s="2">
        <v>0</v>
      </c>
      <c r="O31" s="2">
        <v>11666090</v>
      </c>
      <c r="Q31" s="2">
        <v>0</v>
      </c>
      <c r="S31" s="2">
        <v>11666090</v>
      </c>
      <c r="U31" s="26">
        <f t="shared" si="1"/>
        <v>2.9817310939519296E-3</v>
      </c>
    </row>
    <row r="32" spans="1:21" ht="18.75" x14ac:dyDescent="0.45">
      <c r="A32" s="10" t="s">
        <v>40</v>
      </c>
      <c r="C32" s="2">
        <v>1000000000</v>
      </c>
      <c r="E32" s="2">
        <v>-1073574000</v>
      </c>
      <c r="G32" s="2">
        <v>0</v>
      </c>
      <c r="I32" s="2">
        <v>-73574000</v>
      </c>
      <c r="K32" s="26">
        <f t="shared" si="0"/>
        <v>-0.51501221692781607</v>
      </c>
      <c r="M32" s="2">
        <v>1000000000</v>
      </c>
      <c r="O32" s="2">
        <v>-987007597</v>
      </c>
      <c r="Q32" s="2">
        <v>0</v>
      </c>
      <c r="S32" s="2">
        <v>12992403</v>
      </c>
      <c r="U32" s="26">
        <f t="shared" si="1"/>
        <v>3.3207228823242687E-3</v>
      </c>
    </row>
    <row r="33" spans="1:21" ht="18.75" x14ac:dyDescent="0.45">
      <c r="A33" s="10" t="s">
        <v>41</v>
      </c>
      <c r="C33" s="2">
        <v>3910000</v>
      </c>
      <c r="E33" s="2">
        <v>0</v>
      </c>
      <c r="G33" s="2">
        <v>-4613674</v>
      </c>
      <c r="I33" s="2">
        <v>-703674</v>
      </c>
      <c r="K33" s="26">
        <f t="shared" si="0"/>
        <v>-4.9256626897336573E-3</v>
      </c>
      <c r="M33" s="2">
        <v>3910000</v>
      </c>
      <c r="O33" s="2">
        <v>0</v>
      </c>
      <c r="Q33" s="2">
        <v>-4613674</v>
      </c>
      <c r="S33" s="2">
        <v>-703674</v>
      </c>
      <c r="U33" s="26">
        <f t="shared" si="1"/>
        <v>-1.7985174516959237E-4</v>
      </c>
    </row>
    <row r="34" spans="1:21" ht="18.75" x14ac:dyDescent="0.45">
      <c r="A34" s="10" t="s">
        <v>43</v>
      </c>
      <c r="C34" s="2">
        <v>2680000000</v>
      </c>
      <c r="E34" s="2">
        <v>-3300246000</v>
      </c>
      <c r="G34" s="2">
        <v>0</v>
      </c>
      <c r="I34" s="2">
        <v>-620246000</v>
      </c>
      <c r="K34" s="26">
        <f t="shared" si="0"/>
        <v>-4.3416732473511059</v>
      </c>
      <c r="M34" s="2">
        <v>2680000000</v>
      </c>
      <c r="O34" s="2">
        <v>-66497133</v>
      </c>
      <c r="Q34" s="2">
        <v>0</v>
      </c>
      <c r="S34" s="2">
        <v>2613502867</v>
      </c>
      <c r="U34" s="26">
        <f t="shared" si="1"/>
        <v>0.66798411144320113</v>
      </c>
    </row>
    <row r="35" spans="1:21" ht="18.75" x14ac:dyDescent="0.45">
      <c r="A35" s="10" t="s">
        <v>163</v>
      </c>
      <c r="C35" s="2">
        <v>0</v>
      </c>
      <c r="E35" s="2">
        <v>-491060700</v>
      </c>
      <c r="G35" s="2">
        <v>0</v>
      </c>
      <c r="I35" s="2">
        <v>-491060700</v>
      </c>
      <c r="K35" s="26">
        <f t="shared" si="0"/>
        <v>-3.4373863015892194</v>
      </c>
      <c r="M35" s="2">
        <v>0</v>
      </c>
      <c r="O35" s="2">
        <v>-938953408</v>
      </c>
      <c r="Q35" s="2">
        <v>0</v>
      </c>
      <c r="S35" s="2">
        <v>-938953408</v>
      </c>
      <c r="U35" s="26">
        <f t="shared" si="1"/>
        <v>-0.23998671126364809</v>
      </c>
    </row>
    <row r="36" spans="1:21" ht="18.75" x14ac:dyDescent="0.45">
      <c r="A36" s="11" t="s">
        <v>45</v>
      </c>
      <c r="C36" s="11">
        <f>SUM(C9:$C$35)</f>
        <v>9257898090</v>
      </c>
      <c r="E36" s="11">
        <f>SUM(E9:$E$35)</f>
        <v>-6955847587</v>
      </c>
      <c r="G36" s="11">
        <f>SUM(G9:$G$35)</f>
        <v>-2159191756</v>
      </c>
      <c r="I36" s="11">
        <f>SUM(I9:$I$35)</f>
        <v>142858747</v>
      </c>
      <c r="K36" s="27">
        <f>SUM(K9:K35)</f>
        <v>1.0000000000000044</v>
      </c>
      <c r="M36" s="11">
        <f>SUM(M9:$M$35)</f>
        <v>9257898090</v>
      </c>
      <c r="O36" s="11">
        <f>SUM(O9:$O$35)</f>
        <v>-3347527020</v>
      </c>
      <c r="Q36" s="11">
        <f>SUM(Q9:$Q$35)</f>
        <v>-1997848568</v>
      </c>
      <c r="S36" s="11">
        <f>SUM(S9:$S$35)</f>
        <v>3912522502</v>
      </c>
      <c r="U36" s="27">
        <f>SUM(U9:$U$35)</f>
        <v>0.99999999999999989</v>
      </c>
    </row>
    <row r="37" spans="1:21" ht="18.75" x14ac:dyDescent="0.45">
      <c r="C37" s="12"/>
      <c r="E37" s="12"/>
      <c r="G37" s="12"/>
      <c r="I37" s="12"/>
      <c r="K37" s="28"/>
      <c r="M37" s="12"/>
      <c r="O37" s="12"/>
      <c r="Q37" s="12"/>
      <c r="S37" s="12"/>
      <c r="U37" s="28"/>
    </row>
  </sheetData>
  <sheetProtection algorithmName="SHA-512" hashValue="uSNWjj/Vz/ZcEgwlivrryqFBuV9SMNoF6rKN/Z9IdoWsMSEHYv8VMcpqpI8C8g6km1UhCP2VB1mWWmoY5fb05w==" saltValue="iheHkWaWlqyJcTo5t5b6dQ==" spinCount="100000" sheet="1" objects="1" scenario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1"/>
  <sheetViews>
    <sheetView rightToLeft="1" view="pageBreakPreview" zoomScale="60" zoomScaleNormal="100" workbookViewId="0">
      <selection activeCell="I43" sqref="I43"/>
    </sheetView>
  </sheetViews>
  <sheetFormatPr defaultRowHeight="18" x14ac:dyDescent="0.45"/>
  <cols>
    <col min="1" max="1" width="21.25" style="7" customWidth="1"/>
    <col min="2" max="2" width="1.375" style="7" customWidth="1"/>
    <col min="3" max="3" width="17" style="7" customWidth="1"/>
    <col min="4" max="4" width="1.375" style="7" customWidth="1"/>
    <col min="5" max="5" width="17" style="7" customWidth="1"/>
    <col min="6" max="6" width="1.375" style="7" customWidth="1"/>
    <col min="7" max="7" width="17" style="7" customWidth="1"/>
    <col min="8" max="8" width="1.375" style="7" customWidth="1"/>
    <col min="9" max="9" width="17" style="7" customWidth="1"/>
    <col min="10" max="10" width="1.375" style="7" customWidth="1"/>
    <col min="11" max="11" width="17" style="7" customWidth="1"/>
    <col min="12" max="12" width="1.375" style="7" customWidth="1"/>
    <col min="13" max="13" width="17" style="7" customWidth="1"/>
    <col min="14" max="14" width="1.375" style="7" customWidth="1"/>
    <col min="15" max="15" width="17" style="7" customWidth="1"/>
    <col min="16" max="16" width="1.375" style="7" customWidth="1"/>
    <col min="17" max="17" width="17" style="7" customWidth="1"/>
    <col min="18" max="16384" width="9" style="7"/>
  </cols>
  <sheetData>
    <row r="1" spans="1:17" ht="20.100000000000001" customHeight="1" x14ac:dyDescent="0.45">
      <c r="A1" s="4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0.100000000000001" customHeight="1" x14ac:dyDescent="0.45">
      <c r="A2" s="4" t="s">
        <v>90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0.100000000000001" customHeight="1" x14ac:dyDescent="0.4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5" spans="1:17" ht="21" x14ac:dyDescent="0.45">
      <c r="A5" s="5" t="s">
        <v>164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7" spans="1:17" ht="21" x14ac:dyDescent="0.45">
      <c r="C7" s="13" t="s">
        <v>106</v>
      </c>
      <c r="D7" s="14"/>
      <c r="E7" s="14"/>
      <c r="F7" s="14"/>
      <c r="G7" s="14"/>
      <c r="H7" s="14"/>
      <c r="I7" s="14"/>
      <c r="J7" s="14"/>
      <c r="K7" s="14"/>
      <c r="M7" s="13" t="s">
        <v>7</v>
      </c>
      <c r="N7" s="14"/>
      <c r="O7" s="14"/>
      <c r="P7" s="14"/>
      <c r="Q7" s="14"/>
    </row>
    <row r="8" spans="1:17" ht="21" x14ac:dyDescent="0.45">
      <c r="C8" s="9" t="s">
        <v>165</v>
      </c>
      <c r="E8" s="9" t="s">
        <v>144</v>
      </c>
      <c r="G8" s="9" t="s">
        <v>145</v>
      </c>
      <c r="I8" s="9" t="s">
        <v>45</v>
      </c>
      <c r="K8" s="9" t="s">
        <v>165</v>
      </c>
      <c r="M8" s="9" t="s">
        <v>144</v>
      </c>
      <c r="O8" s="9" t="s">
        <v>145</v>
      </c>
      <c r="Q8" s="9" t="s">
        <v>45</v>
      </c>
    </row>
    <row r="9" spans="1:17" ht="18.75" x14ac:dyDescent="0.45">
      <c r="A9" s="10" t="s">
        <v>57</v>
      </c>
      <c r="C9" s="2">
        <v>1598089004</v>
      </c>
      <c r="E9" s="2">
        <v>-63988560</v>
      </c>
      <c r="G9" s="2">
        <v>0</v>
      </c>
      <c r="I9" s="2">
        <v>1534100444</v>
      </c>
      <c r="K9" s="2">
        <v>3830753351</v>
      </c>
      <c r="M9" s="2">
        <v>-99738560</v>
      </c>
      <c r="O9" s="2">
        <v>0</v>
      </c>
      <c r="Q9" s="2">
        <v>3731014791</v>
      </c>
    </row>
    <row r="10" spans="1:17" ht="18.75" x14ac:dyDescent="0.45">
      <c r="A10" s="11" t="s">
        <v>45</v>
      </c>
      <c r="C10" s="11">
        <f>SUM(C9:$C$9)</f>
        <v>1598089004</v>
      </c>
      <c r="E10" s="11">
        <f>SUM(E9:$E$9)</f>
        <v>-63988560</v>
      </c>
      <c r="G10" s="11">
        <f>SUM(G9:$G$9)</f>
        <v>0</v>
      </c>
      <c r="I10" s="11">
        <f>SUM(I9:$I$9)</f>
        <v>1534100444</v>
      </c>
      <c r="K10" s="11">
        <f>SUM(K9:$K$9)</f>
        <v>3830753351</v>
      </c>
      <c r="M10" s="11">
        <f>SUM(M9:$M$9)</f>
        <v>-99738560</v>
      </c>
      <c r="O10" s="11">
        <f>SUM(O9:$O$9)</f>
        <v>0</v>
      </c>
      <c r="Q10" s="11">
        <f>SUM(Q9:$Q$9)</f>
        <v>3731014791</v>
      </c>
    </row>
    <row r="11" spans="1:17" ht="18.75" x14ac:dyDescent="0.45">
      <c r="C11" s="12"/>
      <c r="E11" s="12"/>
      <c r="G11" s="12"/>
      <c r="I11" s="12"/>
      <c r="K11" s="12"/>
      <c r="M11" s="12"/>
      <c r="O11" s="12"/>
      <c r="Q11" s="12"/>
    </row>
  </sheetData>
  <sheetProtection algorithmName="SHA-512" hashValue="rsf4n8J+TyUZZUdx6FGmkt6jfSeg3n39Pq2GkUjv7029cpR2rMuZm0zLBW4cQNLf68Sqzos7sjDX9mZ3Oz/KZw==" saltValue="tiKaHjSVfXwPVznqw8R8/g==" spinCount="100000" sheet="1" objects="1" scenario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4"/>
  <sheetViews>
    <sheetView rightToLeft="1" view="pageBreakPreview" zoomScale="60" zoomScaleNormal="100" workbookViewId="0">
      <selection activeCell="I37" sqref="I37"/>
    </sheetView>
  </sheetViews>
  <sheetFormatPr defaultRowHeight="18" x14ac:dyDescent="0.45"/>
  <cols>
    <col min="1" max="1" width="25.625" style="7" customWidth="1"/>
    <col min="2" max="2" width="1.375" style="7" customWidth="1"/>
    <col min="3" max="3" width="17" style="7" customWidth="1"/>
    <col min="4" max="4" width="1.375" style="7" customWidth="1"/>
    <col min="5" max="5" width="17" style="7" customWidth="1"/>
    <col min="6" max="6" width="1.375" style="7" customWidth="1"/>
    <col min="7" max="7" width="14.25" style="7" customWidth="1"/>
    <col min="8" max="8" width="1.375" style="7" customWidth="1"/>
    <col min="9" max="9" width="17" style="7" customWidth="1"/>
    <col min="10" max="10" width="1.375" style="7" customWidth="1"/>
    <col min="11" max="11" width="14.25" style="7" customWidth="1"/>
    <col min="12" max="16384" width="9" style="7"/>
  </cols>
  <sheetData>
    <row r="1" spans="1:11" ht="20.100000000000001" customHeight="1" x14ac:dyDescent="0.45">
      <c r="A1" s="4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20.100000000000001" customHeight="1" x14ac:dyDescent="0.45">
      <c r="A2" s="4" t="s">
        <v>90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20.100000000000001" customHeight="1" x14ac:dyDescent="0.4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5" spans="1:11" ht="21" x14ac:dyDescent="0.45">
      <c r="A5" s="5" t="s">
        <v>166</v>
      </c>
      <c r="B5" s="6"/>
      <c r="C5" s="6"/>
      <c r="D5" s="6"/>
      <c r="E5" s="6"/>
      <c r="F5" s="6"/>
      <c r="G5" s="6"/>
      <c r="H5" s="6"/>
      <c r="I5" s="6"/>
      <c r="J5" s="6"/>
      <c r="K5" s="6"/>
    </row>
    <row r="7" spans="1:11" ht="21" x14ac:dyDescent="0.45">
      <c r="A7" s="13" t="s">
        <v>167</v>
      </c>
      <c r="B7" s="14"/>
      <c r="C7" s="14"/>
      <c r="E7" s="13" t="s">
        <v>106</v>
      </c>
      <c r="F7" s="14"/>
      <c r="G7" s="14"/>
      <c r="I7" s="13" t="s">
        <v>7</v>
      </c>
      <c r="J7" s="14"/>
      <c r="K7" s="14"/>
    </row>
    <row r="8" spans="1:11" ht="42" x14ac:dyDescent="0.45">
      <c r="A8" s="9" t="s">
        <v>168</v>
      </c>
      <c r="C8" s="9" t="s">
        <v>66</v>
      </c>
      <c r="E8" s="9" t="s">
        <v>169</v>
      </c>
      <c r="G8" s="9" t="s">
        <v>170</v>
      </c>
      <c r="I8" s="9" t="s">
        <v>169</v>
      </c>
      <c r="K8" s="9" t="s">
        <v>170</v>
      </c>
    </row>
    <row r="9" spans="1:11" ht="18.75" x14ac:dyDescent="0.45">
      <c r="A9" s="10" t="s">
        <v>171</v>
      </c>
      <c r="C9" s="2" t="s">
        <v>78</v>
      </c>
      <c r="E9" s="2">
        <v>306794662</v>
      </c>
      <c r="G9" s="2">
        <v>18</v>
      </c>
      <c r="I9" s="2">
        <v>4543239399</v>
      </c>
      <c r="K9" s="2">
        <v>18</v>
      </c>
    </row>
    <row r="10" spans="1:11" ht="18.75" x14ac:dyDescent="0.45">
      <c r="A10" s="10" t="s">
        <v>171</v>
      </c>
      <c r="C10" s="2" t="s">
        <v>82</v>
      </c>
      <c r="E10" s="2">
        <v>712830120</v>
      </c>
      <c r="G10" s="2">
        <v>18</v>
      </c>
      <c r="I10" s="2">
        <v>2138490360</v>
      </c>
      <c r="K10" s="2">
        <v>18</v>
      </c>
    </row>
    <row r="11" spans="1:11" ht="18.75" x14ac:dyDescent="0.45">
      <c r="A11" s="10" t="s">
        <v>172</v>
      </c>
      <c r="C11" s="2" t="s">
        <v>88</v>
      </c>
      <c r="E11" s="2">
        <v>175601080</v>
      </c>
      <c r="G11" s="2">
        <v>18</v>
      </c>
      <c r="I11" s="2">
        <v>779099123</v>
      </c>
      <c r="K11" s="2">
        <v>18</v>
      </c>
    </row>
    <row r="12" spans="1:11" ht="18.75" x14ac:dyDescent="0.45">
      <c r="A12" s="10" t="s">
        <v>173</v>
      </c>
      <c r="C12" s="2" t="s">
        <v>85</v>
      </c>
      <c r="E12" s="2">
        <v>58374</v>
      </c>
      <c r="G12" s="2">
        <v>0</v>
      </c>
      <c r="I12" s="2">
        <v>40511610</v>
      </c>
      <c r="K12" s="2">
        <v>0</v>
      </c>
    </row>
    <row r="13" spans="1:11" ht="18.75" x14ac:dyDescent="0.45">
      <c r="A13" s="11" t="s">
        <v>45</v>
      </c>
      <c r="E13" s="11">
        <f>SUM(E9:$E$12)</f>
        <v>1195284236</v>
      </c>
      <c r="G13" s="32"/>
      <c r="I13" s="11">
        <f>SUM(I9:$I$12)</f>
        <v>7501340492</v>
      </c>
      <c r="K13" s="32"/>
    </row>
    <row r="14" spans="1:11" ht="18.75" x14ac:dyDescent="0.45">
      <c r="E14" s="12"/>
      <c r="G14" s="32"/>
      <c r="I14" s="12"/>
      <c r="K14" s="32"/>
    </row>
  </sheetData>
  <sheetProtection algorithmName="SHA-512" hashValue="KiqN4xtCIJSPxuUCeIGXgTenPeWLFquQbqOOfqPNgFvA/PJToqL4lEht0naixnbW3MsHND83OFTbmatSwP0ZKw==" saltValue="Vlc2MylwTJRdimI6gZT+yw==" spinCount="100000" sheet="1" objects="1" scenario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2"/>
  <sheetViews>
    <sheetView rightToLeft="1" tabSelected="1" view="pageBreakPreview" zoomScale="60" zoomScaleNormal="100" workbookViewId="0">
      <selection activeCell="I43" sqref="I43"/>
    </sheetView>
  </sheetViews>
  <sheetFormatPr defaultRowHeight="18" x14ac:dyDescent="0.45"/>
  <cols>
    <col min="1" max="1" width="25.625" style="7" customWidth="1"/>
    <col min="2" max="2" width="1.375" style="7" customWidth="1"/>
    <col min="3" max="3" width="18.5" style="7" customWidth="1"/>
    <col min="4" max="4" width="1.375" style="7" customWidth="1"/>
    <col min="5" max="5" width="18.5" style="7" customWidth="1"/>
    <col min="6" max="16384" width="9" style="7"/>
  </cols>
  <sheetData>
    <row r="1" spans="1:5" ht="20.100000000000001" customHeight="1" x14ac:dyDescent="0.45">
      <c r="A1" s="4" t="s">
        <v>0</v>
      </c>
      <c r="B1" s="6"/>
      <c r="C1" s="6"/>
      <c r="D1" s="6"/>
      <c r="E1" s="6"/>
    </row>
    <row r="2" spans="1:5" ht="20.100000000000001" customHeight="1" x14ac:dyDescent="0.45">
      <c r="A2" s="4" t="s">
        <v>90</v>
      </c>
      <c r="B2" s="6"/>
      <c r="C2" s="6"/>
      <c r="D2" s="6"/>
      <c r="E2" s="6"/>
    </row>
    <row r="3" spans="1:5" ht="20.100000000000001" customHeight="1" x14ac:dyDescent="0.45">
      <c r="A3" s="4" t="s">
        <v>2</v>
      </c>
      <c r="B3" s="6"/>
      <c r="C3" s="6"/>
      <c r="D3" s="6"/>
      <c r="E3" s="6"/>
    </row>
    <row r="5" spans="1:5" ht="21" x14ac:dyDescent="0.45">
      <c r="A5" s="5" t="s">
        <v>174</v>
      </c>
      <c r="B5" s="6"/>
      <c r="C5" s="6"/>
      <c r="D5" s="6"/>
      <c r="E5" s="6"/>
    </row>
    <row r="7" spans="1:5" ht="21" x14ac:dyDescent="0.45">
      <c r="C7" s="8" t="s">
        <v>106</v>
      </c>
      <c r="E7" s="8" t="s">
        <v>7</v>
      </c>
    </row>
    <row r="8" spans="1:5" ht="21" x14ac:dyDescent="0.45">
      <c r="A8" s="9" t="s">
        <v>102</v>
      </c>
      <c r="C8" s="9" t="s">
        <v>70</v>
      </c>
      <c r="E8" s="9" t="s">
        <v>70</v>
      </c>
    </row>
    <row r="9" spans="1:5" ht="18.75" x14ac:dyDescent="0.45">
      <c r="A9" s="10" t="s">
        <v>175</v>
      </c>
      <c r="C9" s="2">
        <v>912078</v>
      </c>
      <c r="E9" s="2">
        <v>912078</v>
      </c>
    </row>
    <row r="10" spans="1:5" ht="18.75" x14ac:dyDescent="0.45">
      <c r="A10" s="10" t="s">
        <v>176</v>
      </c>
      <c r="C10" s="2">
        <v>1857387</v>
      </c>
      <c r="E10" s="2">
        <v>11059794</v>
      </c>
    </row>
    <row r="11" spans="1:5" ht="18.75" x14ac:dyDescent="0.45">
      <c r="A11" s="11" t="s">
        <v>45</v>
      </c>
      <c r="C11" s="11">
        <f>SUM(C9:$C$10)</f>
        <v>2769465</v>
      </c>
      <c r="E11" s="11">
        <f>SUM(E9:$E$10)</f>
        <v>11971872</v>
      </c>
    </row>
    <row r="12" spans="1:5" ht="18.75" x14ac:dyDescent="0.45">
      <c r="C12" s="12"/>
      <c r="E12" s="12"/>
    </row>
  </sheetData>
  <sheetProtection algorithmName="SHA-512" hashValue="DmMMbame3NpF7E7thSdMvUplwDZ1SNF/6xmb0/evDYhA7w3nDnZa52zlzBKIUE5z3raarNTpzO7XSYzYVzyeEQ==" saltValue="96P5RmOot7qzpfLdQV+Tfw==" spinCount="100000" sheet="1" objects="1" scenarios="1"/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0"/>
  <sheetViews>
    <sheetView rightToLeft="1" view="pageBreakPreview" zoomScale="60" zoomScaleNormal="100" workbookViewId="0">
      <selection activeCell="AB33" sqref="AB33"/>
    </sheetView>
  </sheetViews>
  <sheetFormatPr defaultRowHeight="18" x14ac:dyDescent="0.45"/>
  <cols>
    <col min="1" max="1" width="17" style="7" customWidth="1"/>
    <col min="2" max="2" width="1.375" style="7" customWidth="1"/>
    <col min="3" max="3" width="12.75" style="7" customWidth="1"/>
    <col min="4" max="4" width="1.375" style="7" customWidth="1"/>
    <col min="5" max="5" width="17" style="7" customWidth="1"/>
    <col min="6" max="6" width="1.375" style="7" customWidth="1"/>
    <col min="7" max="7" width="17" style="7" customWidth="1"/>
    <col min="8" max="8" width="1.375" style="7" customWidth="1"/>
    <col min="9" max="9" width="11.375" style="7" customWidth="1"/>
    <col min="10" max="10" width="17" style="7" customWidth="1"/>
    <col min="11" max="11" width="1.375" style="7" customWidth="1"/>
    <col min="12" max="12" width="11.375" style="7" customWidth="1"/>
    <col min="13" max="13" width="17" style="7" customWidth="1"/>
    <col min="14" max="14" width="1.375" style="7" customWidth="1"/>
    <col min="15" max="15" width="12.75" style="7" customWidth="1"/>
    <col min="16" max="16" width="1.375" style="7" customWidth="1"/>
    <col min="17" max="17" width="11.375" style="7" customWidth="1"/>
    <col min="18" max="18" width="1.375" style="7" customWidth="1"/>
    <col min="19" max="19" width="17" style="7" customWidth="1"/>
    <col min="20" max="20" width="1.375" style="7" customWidth="1"/>
    <col min="21" max="21" width="17" style="7" customWidth="1"/>
    <col min="22" max="22" width="1.375" style="7" customWidth="1"/>
    <col min="23" max="23" width="8.5" style="29" customWidth="1"/>
    <col min="24" max="16384" width="9" style="7"/>
  </cols>
  <sheetData>
    <row r="1" spans="1:27" ht="20.100000000000001" customHeight="1" x14ac:dyDescent="0.45">
      <c r="A1" s="4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7" ht="20.100000000000001" customHeight="1" x14ac:dyDescent="0.45">
      <c r="A2" s="4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7" ht="20.100000000000001" customHeight="1" x14ac:dyDescent="0.4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5" spans="1:27" ht="21" x14ac:dyDescent="0.45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7" ht="21" x14ac:dyDescent="0.45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AA6" s="7">
        <v>353015759698</v>
      </c>
    </row>
    <row r="8" spans="1:27" ht="21" x14ac:dyDescent="0.45">
      <c r="C8" s="13" t="s">
        <v>5</v>
      </c>
      <c r="D8" s="14"/>
      <c r="E8" s="14"/>
      <c r="F8" s="14"/>
      <c r="G8" s="14"/>
      <c r="I8" s="13" t="s">
        <v>6</v>
      </c>
      <c r="J8" s="14"/>
      <c r="K8" s="14"/>
      <c r="L8" s="14"/>
      <c r="M8" s="14"/>
      <c r="O8" s="13" t="s">
        <v>7</v>
      </c>
      <c r="P8" s="14"/>
      <c r="Q8" s="14"/>
      <c r="R8" s="14"/>
      <c r="S8" s="14"/>
      <c r="T8" s="14"/>
      <c r="U8" s="14"/>
      <c r="V8" s="14"/>
      <c r="W8" s="14"/>
    </row>
    <row r="9" spans="1:27" ht="18.75" x14ac:dyDescent="0.45">
      <c r="A9" s="3" t="s">
        <v>8</v>
      </c>
      <c r="C9" s="3" t="s">
        <v>9</v>
      </c>
      <c r="E9" s="3" t="s">
        <v>10</v>
      </c>
      <c r="G9" s="3" t="s">
        <v>11</v>
      </c>
      <c r="I9" s="3" t="s">
        <v>12</v>
      </c>
      <c r="J9" s="6"/>
      <c r="L9" s="3" t="s">
        <v>13</v>
      </c>
      <c r="M9" s="6"/>
      <c r="O9" s="3" t="s">
        <v>9</v>
      </c>
      <c r="Q9" s="20" t="s">
        <v>14</v>
      </c>
      <c r="S9" s="3" t="s">
        <v>10</v>
      </c>
      <c r="U9" s="3" t="s">
        <v>11</v>
      </c>
      <c r="W9" s="24" t="s">
        <v>15</v>
      </c>
    </row>
    <row r="10" spans="1:27" ht="18.75" x14ac:dyDescent="0.45">
      <c r="A10" s="21"/>
      <c r="C10" s="21"/>
      <c r="E10" s="21"/>
      <c r="G10" s="21"/>
      <c r="I10" s="22" t="s">
        <v>9</v>
      </c>
      <c r="J10" s="22" t="s">
        <v>10</v>
      </c>
      <c r="L10" s="22" t="s">
        <v>9</v>
      </c>
      <c r="M10" s="22" t="s">
        <v>16</v>
      </c>
      <c r="O10" s="21"/>
      <c r="Q10" s="21"/>
      <c r="S10" s="21"/>
      <c r="U10" s="21"/>
      <c r="W10" s="25"/>
    </row>
    <row r="11" spans="1:27" ht="18.75" x14ac:dyDescent="0.45">
      <c r="A11" s="23" t="s">
        <v>17</v>
      </c>
      <c r="H11" s="2"/>
      <c r="I11" s="2">
        <v>1380000</v>
      </c>
      <c r="J11" s="2">
        <v>25209369327</v>
      </c>
      <c r="L11" s="2">
        <v>340000</v>
      </c>
      <c r="M11" s="2">
        <v>7401696379</v>
      </c>
      <c r="O11" s="2">
        <v>1040000</v>
      </c>
      <c r="Q11" s="2">
        <v>20850</v>
      </c>
      <c r="S11" s="2">
        <v>18998365290</v>
      </c>
      <c r="U11" s="2">
        <v>21503289600</v>
      </c>
      <c r="W11" s="26">
        <f>U11/$AA$6</f>
        <v>6.0913115092639948E-2</v>
      </c>
    </row>
    <row r="12" spans="1:27" ht="18.75" x14ac:dyDescent="0.45">
      <c r="A12" s="23" t="s">
        <v>18</v>
      </c>
      <c r="C12" s="2">
        <v>1000000</v>
      </c>
      <c r="E12" s="2">
        <v>10019289248</v>
      </c>
      <c r="G12" s="2">
        <v>9990202500</v>
      </c>
      <c r="I12" s="30">
        <v>0</v>
      </c>
      <c r="J12" s="30">
        <v>0</v>
      </c>
      <c r="K12" s="30"/>
      <c r="L12" s="30">
        <v>0</v>
      </c>
      <c r="M12" s="30">
        <v>0</v>
      </c>
      <c r="N12" s="2"/>
      <c r="O12" s="2">
        <v>1000000</v>
      </c>
      <c r="Q12" s="2">
        <v>8550</v>
      </c>
      <c r="S12" s="2">
        <v>10019289248</v>
      </c>
      <c r="U12" s="2">
        <v>8479246500</v>
      </c>
      <c r="W12" s="26">
        <f t="shared" ref="W12:W38" si="0">U12/$AA$6</f>
        <v>2.4019455979115142E-2</v>
      </c>
    </row>
    <row r="13" spans="1:27" ht="18.75" x14ac:dyDescent="0.45">
      <c r="A13" s="23" t="s">
        <v>19</v>
      </c>
      <c r="H13" s="2"/>
      <c r="I13" s="2">
        <v>900272</v>
      </c>
      <c r="J13" s="2">
        <v>4756745818</v>
      </c>
      <c r="L13" s="2">
        <v>0</v>
      </c>
      <c r="M13" s="2">
        <v>0</v>
      </c>
      <c r="O13" s="2">
        <v>900272</v>
      </c>
      <c r="Q13" s="2">
        <v>5170</v>
      </c>
      <c r="S13" s="2">
        <v>4756745818</v>
      </c>
      <c r="U13" s="2">
        <v>4626712523</v>
      </c>
      <c r="W13" s="26">
        <f t="shared" si="0"/>
        <v>1.3106249213797388E-2</v>
      </c>
    </row>
    <row r="14" spans="1:27" ht="37.5" x14ac:dyDescent="0.45">
      <c r="A14" s="23" t="s">
        <v>20</v>
      </c>
      <c r="C14" s="2">
        <v>500000</v>
      </c>
      <c r="E14" s="2">
        <v>2647401585</v>
      </c>
      <c r="G14" s="2">
        <v>2693875500</v>
      </c>
      <c r="I14" s="2">
        <v>0</v>
      </c>
      <c r="J14" s="2">
        <v>0</v>
      </c>
      <c r="L14" s="2">
        <v>500000</v>
      </c>
      <c r="M14" s="2">
        <v>2647401585</v>
      </c>
      <c r="W14" s="26">
        <f t="shared" si="0"/>
        <v>0</v>
      </c>
    </row>
    <row r="15" spans="1:27" ht="18.75" x14ac:dyDescent="0.45">
      <c r="A15" s="23" t="s">
        <v>21</v>
      </c>
      <c r="C15" s="2">
        <v>1000000</v>
      </c>
      <c r="E15" s="2">
        <v>3771181421</v>
      </c>
      <c r="G15" s="2">
        <v>3727687500</v>
      </c>
      <c r="I15" s="2">
        <v>0</v>
      </c>
      <c r="J15" s="2">
        <v>0</v>
      </c>
      <c r="L15" s="2">
        <v>1000000</v>
      </c>
      <c r="M15" s="2">
        <v>3157082359</v>
      </c>
      <c r="W15" s="26">
        <f t="shared" si="0"/>
        <v>0</v>
      </c>
    </row>
    <row r="16" spans="1:27" ht="18.75" x14ac:dyDescent="0.45">
      <c r="A16" s="23" t="s">
        <v>22</v>
      </c>
      <c r="C16" s="2">
        <v>150000</v>
      </c>
      <c r="E16" s="2">
        <v>3080509555</v>
      </c>
      <c r="G16" s="2">
        <v>3056703750</v>
      </c>
      <c r="I16" s="30">
        <v>0</v>
      </c>
      <c r="J16" s="30">
        <v>0</v>
      </c>
      <c r="K16" s="30"/>
      <c r="L16" s="30">
        <v>0</v>
      </c>
      <c r="M16" s="30">
        <v>0</v>
      </c>
      <c r="N16" s="2"/>
      <c r="O16" s="2">
        <v>150000</v>
      </c>
      <c r="Q16" s="2">
        <v>24050</v>
      </c>
      <c r="S16" s="2">
        <v>3080509555</v>
      </c>
      <c r="U16" s="2">
        <v>3548758500</v>
      </c>
      <c r="W16" s="26">
        <f t="shared" si="0"/>
        <v>1.0052691423850065E-2</v>
      </c>
    </row>
    <row r="17" spans="1:23" ht="18.75" x14ac:dyDescent="0.45">
      <c r="A17" s="23" t="s">
        <v>23</v>
      </c>
      <c r="C17" s="2">
        <v>360000</v>
      </c>
      <c r="E17" s="2">
        <v>6233779568</v>
      </c>
      <c r="G17" s="2">
        <v>6480808380</v>
      </c>
      <c r="I17" s="2">
        <v>0</v>
      </c>
      <c r="J17" s="2">
        <v>0</v>
      </c>
      <c r="L17" s="2">
        <v>360000</v>
      </c>
      <c r="M17" s="2">
        <v>4806099493</v>
      </c>
      <c r="W17" s="26">
        <f t="shared" si="0"/>
        <v>0</v>
      </c>
    </row>
    <row r="18" spans="1:23" ht="18.75" x14ac:dyDescent="0.45">
      <c r="A18" s="23" t="s">
        <v>24</v>
      </c>
      <c r="C18" s="2">
        <v>500000</v>
      </c>
      <c r="E18" s="2">
        <v>9416255093</v>
      </c>
      <c r="G18" s="2">
        <v>10238715000</v>
      </c>
      <c r="I18" s="30">
        <v>0</v>
      </c>
      <c r="J18" s="30">
        <v>0</v>
      </c>
      <c r="K18" s="30"/>
      <c r="L18" s="30">
        <v>0</v>
      </c>
      <c r="M18" s="30">
        <v>0</v>
      </c>
      <c r="N18" s="2"/>
      <c r="O18" s="2">
        <v>500000</v>
      </c>
      <c r="Q18" s="2">
        <v>20700</v>
      </c>
      <c r="S18" s="2">
        <v>9416255093</v>
      </c>
      <c r="U18" s="2">
        <v>10387822500</v>
      </c>
      <c r="W18" s="26">
        <f t="shared" si="0"/>
        <v>2.9425945484379042E-2</v>
      </c>
    </row>
    <row r="19" spans="1:23" ht="18.75" x14ac:dyDescent="0.45">
      <c r="A19" s="23" t="s">
        <v>25</v>
      </c>
      <c r="H19" s="2"/>
      <c r="I19" s="2">
        <v>5500000</v>
      </c>
      <c r="J19" s="2">
        <v>10364609270</v>
      </c>
      <c r="L19" s="2">
        <v>0</v>
      </c>
      <c r="M19" s="2">
        <v>0</v>
      </c>
      <c r="O19" s="2">
        <v>5500000</v>
      </c>
      <c r="Q19" s="2">
        <v>1887</v>
      </c>
      <c r="S19" s="2">
        <v>10364609270</v>
      </c>
      <c r="U19" s="2">
        <v>10180066050</v>
      </c>
      <c r="W19" s="26">
        <f t="shared" si="0"/>
        <v>2.883742657469146E-2</v>
      </c>
    </row>
    <row r="20" spans="1:23" ht="18.75" x14ac:dyDescent="0.45">
      <c r="A20" s="23" t="s">
        <v>26</v>
      </c>
      <c r="C20" s="2">
        <v>1300000</v>
      </c>
      <c r="E20" s="2">
        <v>7258129258</v>
      </c>
      <c r="G20" s="2">
        <v>6810236550</v>
      </c>
      <c r="I20" s="30">
        <v>0</v>
      </c>
      <c r="J20" s="30">
        <v>0</v>
      </c>
      <c r="K20" s="30"/>
      <c r="L20" s="30">
        <v>0</v>
      </c>
      <c r="M20" s="30">
        <v>0</v>
      </c>
      <c r="N20" s="2"/>
      <c r="O20" s="2">
        <v>1300000</v>
      </c>
      <c r="Q20" s="2">
        <v>4953</v>
      </c>
      <c r="S20" s="2">
        <v>7258129258</v>
      </c>
      <c r="U20" s="2">
        <v>6319175850</v>
      </c>
      <c r="W20" s="26">
        <f t="shared" si="0"/>
        <v>1.7900548846334696E-2</v>
      </c>
    </row>
    <row r="21" spans="1:23" ht="37.5" x14ac:dyDescent="0.45">
      <c r="A21" s="23" t="s">
        <v>27</v>
      </c>
      <c r="C21" s="2">
        <v>510000</v>
      </c>
      <c r="E21" s="2">
        <v>5081570256</v>
      </c>
      <c r="G21" s="2">
        <v>5840242560</v>
      </c>
      <c r="I21" s="30">
        <v>0</v>
      </c>
      <c r="J21" s="30">
        <v>0</v>
      </c>
      <c r="K21" s="30"/>
      <c r="L21" s="30">
        <v>0</v>
      </c>
      <c r="M21" s="30">
        <v>0</v>
      </c>
      <c r="N21" s="2"/>
      <c r="O21" s="2">
        <v>510000</v>
      </c>
      <c r="Q21" s="2">
        <v>11500</v>
      </c>
      <c r="S21" s="2">
        <v>5081570256</v>
      </c>
      <c r="U21" s="2">
        <v>5825033595</v>
      </c>
      <c r="W21" s="26">
        <f t="shared" si="0"/>
        <v>1.6500774922862463E-2</v>
      </c>
    </row>
    <row r="22" spans="1:23" ht="18.75" x14ac:dyDescent="0.45">
      <c r="A22" s="23" t="s">
        <v>28</v>
      </c>
      <c r="H22" s="2"/>
      <c r="I22" s="2">
        <v>500000</v>
      </c>
      <c r="J22" s="2">
        <v>7428894295</v>
      </c>
      <c r="L22" s="2">
        <v>0</v>
      </c>
      <c r="M22" s="2">
        <v>0</v>
      </c>
      <c r="O22" s="2">
        <v>500000</v>
      </c>
      <c r="Q22" s="2">
        <v>14670</v>
      </c>
      <c r="S22" s="2">
        <v>7428894295</v>
      </c>
      <c r="U22" s="2">
        <v>7251594750</v>
      </c>
      <c r="W22" s="26">
        <f t="shared" si="0"/>
        <v>2.0541844240052162E-2</v>
      </c>
    </row>
    <row r="23" spans="1:23" ht="18.75" x14ac:dyDescent="0.45">
      <c r="A23" s="23" t="s">
        <v>29</v>
      </c>
      <c r="C23" s="2">
        <v>194</v>
      </c>
      <c r="E23" s="2">
        <v>2396898</v>
      </c>
      <c r="G23" s="2">
        <v>2479996</v>
      </c>
      <c r="I23" s="30">
        <v>0</v>
      </c>
      <c r="J23" s="30">
        <v>0</v>
      </c>
      <c r="K23" s="30"/>
      <c r="L23" s="30">
        <v>0</v>
      </c>
      <c r="M23" s="30">
        <v>0</v>
      </c>
      <c r="N23" s="2"/>
      <c r="O23" s="2">
        <v>194</v>
      </c>
      <c r="Q23" s="2">
        <v>14530</v>
      </c>
      <c r="S23" s="2">
        <v>2396898</v>
      </c>
      <c r="U23" s="2">
        <v>2751908</v>
      </c>
      <c r="W23" s="26">
        <f t="shared" si="0"/>
        <v>7.7954253440532466E-6</v>
      </c>
    </row>
    <row r="24" spans="1:23" ht="18.75" x14ac:dyDescent="0.45">
      <c r="A24" s="23" t="s">
        <v>30</v>
      </c>
      <c r="H24" s="2"/>
      <c r="I24" s="2">
        <v>500000</v>
      </c>
      <c r="J24" s="2">
        <v>10317443590</v>
      </c>
      <c r="L24" s="2">
        <v>0</v>
      </c>
      <c r="M24" s="2">
        <v>0</v>
      </c>
      <c r="O24" s="2">
        <v>500000</v>
      </c>
      <c r="Q24" s="2">
        <v>20520</v>
      </c>
      <c r="S24" s="2">
        <v>10317443590</v>
      </c>
      <c r="U24" s="2">
        <v>10144280250</v>
      </c>
      <c r="W24" s="26">
        <f t="shared" si="0"/>
        <v>2.8736054896467762E-2</v>
      </c>
    </row>
    <row r="25" spans="1:23" ht="18.75" x14ac:dyDescent="0.45">
      <c r="A25" s="23" t="s">
        <v>31</v>
      </c>
      <c r="C25" s="2">
        <v>1500000</v>
      </c>
      <c r="E25" s="2">
        <v>18162174061</v>
      </c>
      <c r="G25" s="2">
        <v>15701019750</v>
      </c>
      <c r="I25" s="2">
        <v>0</v>
      </c>
      <c r="J25" s="2">
        <v>0</v>
      </c>
      <c r="L25" s="2">
        <v>1000000</v>
      </c>
      <c r="M25" s="2">
        <v>10049213192</v>
      </c>
      <c r="O25" s="2">
        <v>500000</v>
      </c>
      <c r="Q25" s="2">
        <v>8350</v>
      </c>
      <c r="S25" s="2">
        <v>6054058021</v>
      </c>
      <c r="U25" s="2">
        <v>4095486000</v>
      </c>
      <c r="W25" s="26">
        <f t="shared" si="0"/>
        <v>1.160142539671212E-2</v>
      </c>
    </row>
    <row r="26" spans="1:23" ht="18.75" x14ac:dyDescent="0.45">
      <c r="A26" s="23" t="s">
        <v>32</v>
      </c>
      <c r="C26" s="2">
        <v>300000</v>
      </c>
      <c r="E26" s="2">
        <v>4747306578</v>
      </c>
      <c r="G26" s="2">
        <v>4452349950</v>
      </c>
      <c r="I26" s="30">
        <v>0</v>
      </c>
      <c r="J26" s="30">
        <v>0</v>
      </c>
      <c r="K26" s="30"/>
      <c r="L26" s="30">
        <v>0</v>
      </c>
      <c r="M26" s="30">
        <v>0</v>
      </c>
      <c r="N26" s="2"/>
      <c r="O26" s="2">
        <v>300000</v>
      </c>
      <c r="Q26" s="2">
        <v>11360</v>
      </c>
      <c r="S26" s="2">
        <v>4747306578</v>
      </c>
      <c r="U26" s="2">
        <v>3396668850</v>
      </c>
      <c r="W26" s="26">
        <f t="shared" si="0"/>
        <v>9.6218617913993477E-3</v>
      </c>
    </row>
    <row r="27" spans="1:23" ht="18.75" x14ac:dyDescent="0.45">
      <c r="A27" s="23" t="s">
        <v>33</v>
      </c>
      <c r="C27" s="2">
        <v>1000000</v>
      </c>
      <c r="E27" s="2">
        <v>11791193113</v>
      </c>
      <c r="G27" s="2">
        <v>12465387000</v>
      </c>
      <c r="I27" s="30">
        <v>0</v>
      </c>
      <c r="J27" s="30">
        <v>0</v>
      </c>
      <c r="K27" s="30"/>
      <c r="L27" s="30">
        <v>0</v>
      </c>
      <c r="M27" s="30">
        <v>0</v>
      </c>
      <c r="N27" s="2"/>
      <c r="O27" s="2">
        <v>1000000</v>
      </c>
      <c r="Q27" s="2">
        <v>11550</v>
      </c>
      <c r="S27" s="2">
        <v>11791193113</v>
      </c>
      <c r="U27" s="2">
        <v>11411694000</v>
      </c>
      <c r="W27" s="26">
        <f t="shared" si="0"/>
        <v>3.2326301833557072E-2</v>
      </c>
    </row>
    <row r="28" spans="1:23" ht="18.75" x14ac:dyDescent="0.45">
      <c r="A28" s="23" t="s">
        <v>34</v>
      </c>
      <c r="C28" s="2">
        <v>250000</v>
      </c>
      <c r="E28" s="2">
        <v>5900842871</v>
      </c>
      <c r="G28" s="2">
        <v>6384286125</v>
      </c>
      <c r="I28" s="2">
        <v>0</v>
      </c>
      <c r="J28" s="2">
        <v>0</v>
      </c>
      <c r="L28" s="2">
        <v>126021</v>
      </c>
      <c r="M28" s="2">
        <v>3496080160</v>
      </c>
      <c r="O28" s="2">
        <v>123979</v>
      </c>
      <c r="Q28" s="2">
        <v>25120</v>
      </c>
      <c r="S28" s="2">
        <v>2926322393</v>
      </c>
      <c r="U28" s="2">
        <v>3074871058</v>
      </c>
      <c r="W28" s="26">
        <f t="shared" si="0"/>
        <v>8.7102940124557295E-3</v>
      </c>
    </row>
    <row r="29" spans="1:23" ht="18.75" x14ac:dyDescent="0.45">
      <c r="A29" s="23" t="s">
        <v>35</v>
      </c>
      <c r="C29" s="2">
        <v>1000000</v>
      </c>
      <c r="E29" s="2">
        <v>7384256575</v>
      </c>
      <c r="G29" s="2">
        <v>7495137000</v>
      </c>
      <c r="I29" s="30">
        <v>0</v>
      </c>
      <c r="J29" s="30">
        <v>0</v>
      </c>
      <c r="K29" s="30"/>
      <c r="L29" s="30">
        <v>0</v>
      </c>
      <c r="M29" s="30">
        <v>0</v>
      </c>
      <c r="N29" s="2"/>
      <c r="O29" s="2">
        <v>1000000</v>
      </c>
      <c r="Q29" s="2">
        <v>7300</v>
      </c>
      <c r="S29" s="2">
        <v>7384256575</v>
      </c>
      <c r="U29" s="2">
        <v>7246624500</v>
      </c>
      <c r="W29" s="26">
        <f t="shared" si="0"/>
        <v>2.0527764840298873E-2</v>
      </c>
    </row>
    <row r="30" spans="1:23" ht="18.75" x14ac:dyDescent="0.45">
      <c r="A30" s="23" t="s">
        <v>36</v>
      </c>
      <c r="C30" s="2">
        <v>115983</v>
      </c>
      <c r="E30" s="2">
        <v>4885282237</v>
      </c>
      <c r="G30" s="2">
        <v>5016394129</v>
      </c>
      <c r="I30" s="30">
        <v>0</v>
      </c>
      <c r="J30" s="30">
        <v>0</v>
      </c>
      <c r="K30" s="30"/>
      <c r="L30" s="30">
        <v>0</v>
      </c>
      <c r="M30" s="30">
        <v>0</v>
      </c>
      <c r="N30" s="2"/>
      <c r="O30" s="2">
        <v>115983</v>
      </c>
      <c r="Q30" s="2">
        <v>40450</v>
      </c>
      <c r="S30" s="2">
        <v>4885282237</v>
      </c>
      <c r="U30" s="2">
        <v>4690115219</v>
      </c>
      <c r="W30" s="26">
        <f t="shared" si="0"/>
        <v>1.328585223224121E-2</v>
      </c>
    </row>
    <row r="31" spans="1:23" ht="18.75" x14ac:dyDescent="0.45">
      <c r="A31" s="23" t="s">
        <v>37</v>
      </c>
      <c r="C31" s="2">
        <v>500000</v>
      </c>
      <c r="E31" s="2">
        <v>4546214941</v>
      </c>
      <c r="G31" s="2">
        <v>4512987000</v>
      </c>
      <c r="I31" s="30">
        <v>0</v>
      </c>
      <c r="J31" s="30">
        <v>0</v>
      </c>
      <c r="K31" s="30"/>
      <c r="L31" s="30">
        <v>0</v>
      </c>
      <c r="M31" s="30">
        <v>0</v>
      </c>
      <c r="N31" s="2"/>
      <c r="O31" s="2">
        <v>500000</v>
      </c>
      <c r="Q31" s="2">
        <v>9180</v>
      </c>
      <c r="S31" s="2">
        <v>4546214941</v>
      </c>
      <c r="U31" s="2">
        <v>4547778750</v>
      </c>
      <c r="W31" s="26">
        <f t="shared" si="0"/>
        <v>1.2882650774261638E-2</v>
      </c>
    </row>
    <row r="32" spans="1:23" ht="18.75" x14ac:dyDescent="0.45">
      <c r="A32" s="23" t="s">
        <v>38</v>
      </c>
      <c r="C32" s="2">
        <v>95000</v>
      </c>
      <c r="E32" s="2">
        <v>501114602</v>
      </c>
      <c r="G32" s="2">
        <v>527890252</v>
      </c>
      <c r="I32" s="30">
        <v>0</v>
      </c>
      <c r="J32" s="30">
        <v>0</v>
      </c>
      <c r="K32" s="30"/>
      <c r="L32" s="30">
        <v>0</v>
      </c>
      <c r="M32" s="30">
        <v>0</v>
      </c>
      <c r="N32" s="2"/>
      <c r="O32" s="2">
        <v>95000</v>
      </c>
      <c r="Q32" s="2">
        <v>5460</v>
      </c>
      <c r="S32" s="2">
        <v>501114602</v>
      </c>
      <c r="U32" s="2">
        <v>512780692</v>
      </c>
      <c r="W32" s="26">
        <f t="shared" si="0"/>
        <v>1.4525716711307072E-3</v>
      </c>
    </row>
    <row r="33" spans="1:23" ht="18.75" x14ac:dyDescent="0.45">
      <c r="A33" s="23" t="s">
        <v>39</v>
      </c>
      <c r="C33" s="2">
        <v>300000</v>
      </c>
      <c r="E33" s="2">
        <v>3640302391</v>
      </c>
      <c r="G33" s="2">
        <v>3691901700</v>
      </c>
      <c r="I33" s="2">
        <v>0</v>
      </c>
      <c r="J33" s="2">
        <v>0</v>
      </c>
      <c r="L33" s="2">
        <v>300000</v>
      </c>
      <c r="M33" s="2">
        <v>3679088131</v>
      </c>
      <c r="W33" s="26">
        <f t="shared" si="0"/>
        <v>0</v>
      </c>
    </row>
    <row r="34" spans="1:23" ht="18.75" x14ac:dyDescent="0.45">
      <c r="A34" s="23" t="s">
        <v>40</v>
      </c>
      <c r="C34" s="2">
        <v>800000</v>
      </c>
      <c r="E34" s="2">
        <v>9671028397</v>
      </c>
      <c r="G34" s="2">
        <v>9757594800</v>
      </c>
      <c r="I34" s="30">
        <v>0</v>
      </c>
      <c r="J34" s="30">
        <v>0</v>
      </c>
      <c r="K34" s="30"/>
      <c r="L34" s="30">
        <v>0</v>
      </c>
      <c r="M34" s="30">
        <v>0</v>
      </c>
      <c r="N34" s="2"/>
      <c r="O34" s="2">
        <v>800000</v>
      </c>
      <c r="Q34" s="2">
        <v>10930</v>
      </c>
      <c r="S34" s="2">
        <v>9671028397</v>
      </c>
      <c r="U34" s="2">
        <v>8684020800</v>
      </c>
      <c r="W34" s="26">
        <f t="shared" si="0"/>
        <v>2.4599527248950748E-2</v>
      </c>
    </row>
    <row r="35" spans="1:23" ht="18.75" x14ac:dyDescent="0.45">
      <c r="A35" s="23" t="s">
        <v>41</v>
      </c>
      <c r="H35" s="2"/>
      <c r="I35" s="2">
        <v>1000</v>
      </c>
      <c r="J35" s="2">
        <v>31613674</v>
      </c>
      <c r="L35" s="2">
        <v>1000</v>
      </c>
      <c r="M35" s="2">
        <v>17892905</v>
      </c>
      <c r="W35" s="26">
        <f t="shared" si="0"/>
        <v>0</v>
      </c>
    </row>
    <row r="36" spans="1:23" ht="18.75" x14ac:dyDescent="0.45">
      <c r="A36" s="23" t="s">
        <v>42</v>
      </c>
      <c r="H36" s="2"/>
      <c r="I36" s="2">
        <v>0</v>
      </c>
      <c r="J36" s="2">
        <v>0</v>
      </c>
      <c r="L36" s="2">
        <v>600</v>
      </c>
      <c r="M36" s="2">
        <v>8946450</v>
      </c>
      <c r="W36" s="26">
        <f t="shared" si="0"/>
        <v>0</v>
      </c>
    </row>
    <row r="37" spans="1:23" ht="18.75" x14ac:dyDescent="0.45">
      <c r="A37" s="23" t="s">
        <v>43</v>
      </c>
      <c r="C37" s="2">
        <v>400000</v>
      </c>
      <c r="E37" s="2">
        <v>11319143133</v>
      </c>
      <c r="G37" s="2">
        <v>14552892000</v>
      </c>
      <c r="I37" s="30">
        <v>0</v>
      </c>
      <c r="J37" s="30">
        <v>0</v>
      </c>
      <c r="K37" s="30"/>
      <c r="L37" s="30">
        <v>0</v>
      </c>
      <c r="M37" s="30">
        <v>0</v>
      </c>
      <c r="N37" s="2"/>
      <c r="O37" s="2">
        <v>400000</v>
      </c>
      <c r="Q37" s="2">
        <v>27900</v>
      </c>
      <c r="S37" s="2">
        <v>11319143133</v>
      </c>
      <c r="U37" s="2">
        <v>11252646000</v>
      </c>
      <c r="W37" s="26">
        <f t="shared" si="0"/>
        <v>3.1875761041451747E-2</v>
      </c>
    </row>
    <row r="38" spans="1:23" ht="18.75" x14ac:dyDescent="0.45">
      <c r="A38" s="23" t="s">
        <v>44</v>
      </c>
      <c r="C38" s="2">
        <v>280000</v>
      </c>
      <c r="E38" s="2">
        <v>4423810334</v>
      </c>
      <c r="G38" s="2">
        <v>4692711240</v>
      </c>
      <c r="I38" s="30">
        <v>0</v>
      </c>
      <c r="J38" s="30">
        <v>0</v>
      </c>
      <c r="K38" s="30"/>
      <c r="L38" s="30">
        <v>0</v>
      </c>
      <c r="M38" s="30">
        <v>0</v>
      </c>
      <c r="N38" s="2"/>
      <c r="O38" s="2">
        <v>280000</v>
      </c>
      <c r="Q38" s="2">
        <v>15930</v>
      </c>
      <c r="S38" s="2">
        <v>4423810334</v>
      </c>
      <c r="U38" s="2">
        <v>4444993980</v>
      </c>
      <c r="W38" s="26">
        <f t="shared" si="0"/>
        <v>1.2591488787363572E-2</v>
      </c>
    </row>
    <row r="39" spans="1:23" ht="19.5" thickBot="1" x14ac:dyDescent="0.5">
      <c r="A39" s="11" t="s">
        <v>45</v>
      </c>
      <c r="C39" s="11">
        <f>SUM(C11:$C$38)</f>
        <v>11861177</v>
      </c>
      <c r="E39" s="11">
        <f>SUM(E11:$E$38)</f>
        <v>134483182115</v>
      </c>
      <c r="G39" s="11">
        <f>SUM(G11:$G$38)</f>
        <v>138091502682</v>
      </c>
      <c r="I39" s="11">
        <f>SUM(I11:$I$38)</f>
        <v>8781272</v>
      </c>
      <c r="J39" s="11">
        <f>SUM(J11:$J$38)</f>
        <v>58108675974</v>
      </c>
      <c r="L39" s="11">
        <f>SUM(L11:$L$38)</f>
        <v>3627621</v>
      </c>
      <c r="M39" s="11">
        <f>SUM(M11:$M$38)</f>
        <v>35263500654</v>
      </c>
      <c r="O39" s="11">
        <f>SUM(O11:$O$38)</f>
        <v>17015428</v>
      </c>
      <c r="Q39" s="11">
        <f>SUM(Q11:$Q$38)</f>
        <v>320910</v>
      </c>
      <c r="S39" s="11">
        <f>SUM(S11:$S$38)</f>
        <v>154973938895</v>
      </c>
      <c r="U39" s="11">
        <f>SUM(U11:$U$38)</f>
        <v>151626411875</v>
      </c>
      <c r="W39" s="27">
        <f>SUM(W11:W38)</f>
        <v>0.42951740172935693</v>
      </c>
    </row>
    <row r="40" spans="1:23" ht="19.5" thickTop="1" x14ac:dyDescent="0.45">
      <c r="C40" s="12"/>
      <c r="E40" s="12"/>
      <c r="G40" s="12"/>
      <c r="I40" s="12"/>
      <c r="J40" s="12"/>
      <c r="L40" s="12"/>
      <c r="M40" s="12"/>
      <c r="O40" s="12"/>
      <c r="Q40" s="12"/>
      <c r="S40" s="12"/>
      <c r="U40" s="12"/>
      <c r="W40" s="28"/>
    </row>
  </sheetData>
  <sheetProtection algorithmName="SHA-512" hashValue="IAvsWOzRUNfEeuUzmiyo4MGXlR8oCLTcfdY0tkowT65+kR77ob6noNAAOZmLXtuu+u5F9YU7Frc/c9hI33Vf8A==" saltValue="jHuycgafDUwO22Es5FHYBw==" spinCount="100000" sheet="1" objects="1" scenarios="1"/>
  <autoFilter ref="A10:AA39" xr:uid="{F26BD5B0-FBFF-4686-B58B-A1E162390482}"/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2"/>
  <sheetViews>
    <sheetView rightToLeft="1" view="pageBreakPreview" zoomScale="60" zoomScaleNormal="100" workbookViewId="0">
      <selection activeCell="AE25" sqref="AE25"/>
    </sheetView>
  </sheetViews>
  <sheetFormatPr defaultRowHeight="18" x14ac:dyDescent="0.45"/>
  <cols>
    <col min="1" max="1" width="17" style="7" customWidth="1"/>
    <col min="2" max="2" width="1.375" style="7" customWidth="1"/>
    <col min="3" max="3" width="8.5" style="7" customWidth="1"/>
    <col min="4" max="4" width="1.375" style="7" customWidth="1"/>
    <col min="5" max="5" width="11.375" style="7" customWidth="1"/>
    <col min="6" max="6" width="1.375" style="7" customWidth="1"/>
    <col min="7" max="7" width="11.375" style="7" customWidth="1"/>
    <col min="8" max="8" width="1.375" style="7" customWidth="1"/>
    <col min="9" max="9" width="11.375" style="7" customWidth="1"/>
    <col min="10" max="10" width="1.375" style="7" customWidth="1"/>
    <col min="11" max="11" width="7.125" style="7" customWidth="1"/>
    <col min="12" max="12" width="1.375" style="7" customWidth="1"/>
    <col min="13" max="13" width="7.125" style="7" customWidth="1"/>
    <col min="14" max="14" width="1.375" style="7" customWidth="1"/>
    <col min="15" max="15" width="11.375" style="7" customWidth="1"/>
    <col min="16" max="16" width="1.375" style="7" customWidth="1"/>
    <col min="17" max="17" width="18.5" style="7" customWidth="1"/>
    <col min="18" max="18" width="1.375" style="7" customWidth="1"/>
    <col min="19" max="19" width="18.5" style="7" customWidth="1"/>
    <col min="20" max="20" width="1.375" style="7" customWidth="1"/>
    <col min="21" max="21" width="11.375" style="7" customWidth="1"/>
    <col min="22" max="22" width="18.5" style="7" customWidth="1"/>
    <col min="23" max="23" width="1.375" style="7" customWidth="1"/>
    <col min="24" max="24" width="11.375" style="7" customWidth="1"/>
    <col min="25" max="25" width="18.5" style="7" customWidth="1"/>
    <col min="26" max="26" width="1.375" style="7" customWidth="1"/>
    <col min="27" max="27" width="11.375" style="7" customWidth="1"/>
    <col min="28" max="28" width="1.375" style="7" customWidth="1"/>
    <col min="29" max="29" width="11.375" style="7" customWidth="1"/>
    <col min="30" max="30" width="1.375" style="7" customWidth="1"/>
    <col min="31" max="31" width="18.5" style="7" customWidth="1"/>
    <col min="32" max="32" width="1.375" style="7" customWidth="1"/>
    <col min="33" max="33" width="18.5" style="7" customWidth="1"/>
    <col min="34" max="34" width="1.375" style="7" customWidth="1"/>
    <col min="35" max="35" width="8.5" style="7" customWidth="1"/>
    <col min="36" max="16384" width="9" style="7"/>
  </cols>
  <sheetData>
    <row r="1" spans="1:35" ht="20.100000000000001" customHeight="1" x14ac:dyDescent="0.45">
      <c r="A1" s="4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ht="20.100000000000001" customHeight="1" x14ac:dyDescent="0.45">
      <c r="A2" s="4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ht="20.100000000000001" customHeight="1" x14ac:dyDescent="0.4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5" spans="1:35" ht="21" x14ac:dyDescent="0.45">
      <c r="A5" s="5" t="s">
        <v>48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7" spans="1:35" ht="21" x14ac:dyDescent="0.45">
      <c r="C7" s="13" t="s">
        <v>49</v>
      </c>
      <c r="D7" s="14"/>
      <c r="E7" s="14"/>
      <c r="F7" s="14"/>
      <c r="G7" s="14"/>
      <c r="H7" s="14"/>
      <c r="I7" s="14"/>
      <c r="J7" s="14"/>
      <c r="K7" s="14"/>
      <c r="L7" s="14"/>
      <c r="M7" s="14"/>
      <c r="O7" s="13" t="s">
        <v>5</v>
      </c>
      <c r="P7" s="14"/>
      <c r="Q7" s="14"/>
      <c r="R7" s="14"/>
      <c r="S7" s="14"/>
      <c r="U7" s="13" t="s">
        <v>6</v>
      </c>
      <c r="V7" s="14"/>
      <c r="W7" s="14"/>
      <c r="X7" s="14"/>
      <c r="Y7" s="14"/>
      <c r="AA7" s="13" t="s">
        <v>7</v>
      </c>
      <c r="AB7" s="14"/>
      <c r="AC7" s="14"/>
      <c r="AD7" s="14"/>
      <c r="AE7" s="14"/>
      <c r="AF7" s="14"/>
      <c r="AG7" s="14"/>
      <c r="AH7" s="14"/>
      <c r="AI7" s="14"/>
    </row>
    <row r="8" spans="1:35" ht="18.75" x14ac:dyDescent="0.45">
      <c r="A8" s="3" t="s">
        <v>50</v>
      </c>
      <c r="C8" s="20" t="s">
        <v>51</v>
      </c>
      <c r="E8" s="20" t="s">
        <v>52</v>
      </c>
      <c r="G8" s="20" t="s">
        <v>53</v>
      </c>
      <c r="I8" s="20" t="s">
        <v>54</v>
      </c>
      <c r="K8" s="20" t="s">
        <v>55</v>
      </c>
      <c r="M8" s="20" t="s">
        <v>47</v>
      </c>
      <c r="O8" s="3" t="s">
        <v>9</v>
      </c>
      <c r="Q8" s="3" t="s">
        <v>10</v>
      </c>
      <c r="S8" s="3" t="s">
        <v>11</v>
      </c>
      <c r="U8" s="3" t="s">
        <v>12</v>
      </c>
      <c r="V8" s="6"/>
      <c r="X8" s="3" t="s">
        <v>13</v>
      </c>
      <c r="Y8" s="6"/>
      <c r="AA8" s="3" t="s">
        <v>9</v>
      </c>
      <c r="AC8" s="20" t="s">
        <v>56</v>
      </c>
      <c r="AE8" s="3" t="s">
        <v>10</v>
      </c>
      <c r="AG8" s="3" t="s">
        <v>11</v>
      </c>
      <c r="AI8" s="20" t="s">
        <v>15</v>
      </c>
    </row>
    <row r="9" spans="1:35" ht="18.75" x14ac:dyDescent="0.45">
      <c r="A9" s="21"/>
      <c r="C9" s="21"/>
      <c r="E9" s="21"/>
      <c r="G9" s="21"/>
      <c r="I9" s="21"/>
      <c r="K9" s="21"/>
      <c r="M9" s="21"/>
      <c r="O9" s="21"/>
      <c r="Q9" s="21"/>
      <c r="S9" s="21"/>
      <c r="U9" s="22" t="s">
        <v>9</v>
      </c>
      <c r="V9" s="22" t="s">
        <v>10</v>
      </c>
      <c r="X9" s="22" t="s">
        <v>9</v>
      </c>
      <c r="Y9" s="22" t="s">
        <v>16</v>
      </c>
      <c r="AA9" s="21"/>
      <c r="AC9" s="21"/>
      <c r="AE9" s="21"/>
      <c r="AG9" s="21"/>
      <c r="AI9" s="21"/>
    </row>
    <row r="10" spans="1:35" ht="37.5" x14ac:dyDescent="0.45">
      <c r="A10" s="23" t="s">
        <v>57</v>
      </c>
      <c r="C10" s="2" t="s">
        <v>58</v>
      </c>
      <c r="E10" s="2" t="s">
        <v>59</v>
      </c>
      <c r="G10" s="2" t="s">
        <v>60</v>
      </c>
      <c r="I10" s="2" t="s">
        <v>61</v>
      </c>
      <c r="K10" s="2" t="s">
        <v>62</v>
      </c>
      <c r="O10" s="2">
        <v>100000</v>
      </c>
      <c r="Q10" s="2">
        <v>100017875000</v>
      </c>
      <c r="S10" s="2">
        <v>99982125000</v>
      </c>
      <c r="U10" s="30">
        <v>0</v>
      </c>
      <c r="V10" s="30">
        <v>0</v>
      </c>
      <c r="W10" s="30"/>
      <c r="X10" s="30">
        <v>0</v>
      </c>
      <c r="Y10" s="30">
        <v>0</v>
      </c>
      <c r="Z10" s="2"/>
      <c r="AA10" s="2">
        <v>100000</v>
      </c>
      <c r="AC10" s="2">
        <v>999360</v>
      </c>
      <c r="AE10" s="2">
        <v>100017875000</v>
      </c>
      <c r="AG10" s="2">
        <v>99918136440</v>
      </c>
      <c r="AI10" s="26">
        <f>AG10/'1'!$AA$6</f>
        <v>0.28304157447667083</v>
      </c>
    </row>
    <row r="11" spans="1:35" ht="18.75" x14ac:dyDescent="0.45">
      <c r="A11" s="11" t="s">
        <v>45</v>
      </c>
      <c r="O11" s="11">
        <f>SUM(O10:$O$10)</f>
        <v>100000</v>
      </c>
      <c r="Q11" s="11">
        <f>SUM(Q10:$Q$10)</f>
        <v>100017875000</v>
      </c>
      <c r="S11" s="11">
        <f>SUM(S10:$S$10)</f>
        <v>99982125000</v>
      </c>
      <c r="U11" s="11">
        <f>SUM(U10:$U$10)</f>
        <v>0</v>
      </c>
      <c r="V11" s="11">
        <f>SUM(V10:$V$10)</f>
        <v>0</v>
      </c>
      <c r="X11" s="11">
        <f>SUM(X10:$X$10)</f>
        <v>0</v>
      </c>
      <c r="Y11" s="11">
        <f>SUM(Y10:$Y$10)</f>
        <v>0</v>
      </c>
      <c r="AA11" s="11">
        <f>SUM(AA10:$AA$10)</f>
        <v>100000</v>
      </c>
      <c r="AC11" s="11">
        <f>SUM(AC10:$AC$10)</f>
        <v>999360</v>
      </c>
      <c r="AE11" s="11">
        <f>SUM(AE10:$AE$10)</f>
        <v>100017875000</v>
      </c>
      <c r="AG11" s="11">
        <f>SUM(AG10:$AG$10)</f>
        <v>99918136440</v>
      </c>
      <c r="AI11" s="27">
        <f>SUM(AI10:$AI$10)</f>
        <v>0.28304157447667083</v>
      </c>
    </row>
    <row r="12" spans="1:35" ht="18.75" x14ac:dyDescent="0.45">
      <c r="O12" s="12"/>
      <c r="Q12" s="12"/>
      <c r="S12" s="12"/>
      <c r="U12" s="12"/>
      <c r="V12" s="12"/>
      <c r="X12" s="12"/>
      <c r="Y12" s="12"/>
      <c r="AA12" s="12"/>
      <c r="AC12" s="12"/>
      <c r="AE12" s="12"/>
      <c r="AG12" s="12"/>
      <c r="AI12" s="12"/>
    </row>
  </sheetData>
  <sheetProtection algorithmName="SHA-512" hashValue="EVY/Nh+oUnIqNx4pvQ1ZpttcJPstwKUHj3RaiG23CZ/a3Dbuk/xbHX27L7gVAhxGI/IbklQN05FKGka6lxiNtw==" saltValue="7195oZxP+4dWr+5I77siMQ==" spinCount="100000" sheet="1" objects="1" scenarios="1"/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7" right="0.7" top="0.75" bottom="0.75" header="0.3" footer="0.3"/>
  <pageSetup paperSize="9" scale="4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5"/>
  <sheetViews>
    <sheetView rightToLeft="1" view="pageBreakPreview" zoomScale="60" zoomScaleNormal="100" workbookViewId="0">
      <selection activeCell="Z13" sqref="Z13"/>
    </sheetView>
  </sheetViews>
  <sheetFormatPr defaultRowHeight="18" x14ac:dyDescent="0.45"/>
  <cols>
    <col min="1" max="1" width="21.25" style="7" customWidth="1"/>
    <col min="2" max="2" width="1.375" style="7" customWidth="1"/>
    <col min="3" max="3" width="18.5" style="7" customWidth="1"/>
    <col min="4" max="4" width="1.375" style="7" customWidth="1"/>
    <col min="5" max="5" width="10" style="7" customWidth="1"/>
    <col min="6" max="6" width="1.375" style="7" customWidth="1"/>
    <col min="7" max="7" width="11.375" style="7" customWidth="1"/>
    <col min="8" max="8" width="1.375" style="7" customWidth="1"/>
    <col min="9" max="9" width="11.375" style="7" customWidth="1"/>
    <col min="10" max="10" width="1.375" style="7" customWidth="1"/>
    <col min="11" max="11" width="18.5" style="7" customWidth="1"/>
    <col min="12" max="12" width="1.375" style="7" customWidth="1"/>
    <col min="13" max="13" width="18.5" style="7" customWidth="1"/>
    <col min="14" max="14" width="1.375" style="7" customWidth="1"/>
    <col min="15" max="15" width="18.5" style="7" customWidth="1"/>
    <col min="16" max="16" width="1.375" style="7" customWidth="1"/>
    <col min="17" max="17" width="18.5" style="7" customWidth="1"/>
    <col min="18" max="18" width="1.375" style="7" customWidth="1"/>
    <col min="19" max="19" width="10.625" style="7" customWidth="1"/>
    <col min="20" max="16384" width="9" style="7"/>
  </cols>
  <sheetData>
    <row r="1" spans="1:19" ht="20.100000000000001" customHeight="1" x14ac:dyDescent="0.45">
      <c r="A1" s="4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20.100000000000001" customHeight="1" x14ac:dyDescent="0.45">
      <c r="A2" s="4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0.100000000000001" customHeight="1" x14ac:dyDescent="0.4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5" spans="1:19" ht="21" x14ac:dyDescent="0.45">
      <c r="A5" s="5" t="s">
        <v>63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7" spans="1:19" ht="21" x14ac:dyDescent="0.45">
      <c r="C7" s="13" t="s">
        <v>64</v>
      </c>
      <c r="D7" s="14"/>
      <c r="E7" s="14"/>
      <c r="F7" s="14"/>
      <c r="G7" s="14"/>
      <c r="H7" s="14"/>
      <c r="I7" s="14"/>
      <c r="K7" s="8" t="s">
        <v>5</v>
      </c>
      <c r="M7" s="13" t="s">
        <v>6</v>
      </c>
      <c r="N7" s="14"/>
      <c r="O7" s="14"/>
      <c r="Q7" s="13" t="s">
        <v>7</v>
      </c>
      <c r="R7" s="14"/>
      <c r="S7" s="14"/>
    </row>
    <row r="8" spans="1:19" ht="42" x14ac:dyDescent="0.45">
      <c r="A8" s="8" t="s">
        <v>65</v>
      </c>
      <c r="C8" s="8" t="s">
        <v>66</v>
      </c>
      <c r="E8" s="8" t="s">
        <v>67</v>
      </c>
      <c r="G8" s="9" t="s">
        <v>68</v>
      </c>
      <c r="I8" s="9" t="s">
        <v>69</v>
      </c>
      <c r="K8" s="8" t="s">
        <v>70</v>
      </c>
      <c r="M8" s="8" t="s">
        <v>71</v>
      </c>
      <c r="O8" s="8" t="s">
        <v>72</v>
      </c>
      <c r="Q8" s="8" t="s">
        <v>70</v>
      </c>
      <c r="S8" s="9" t="s">
        <v>15</v>
      </c>
    </row>
    <row r="9" spans="1:19" ht="18.75" x14ac:dyDescent="0.45">
      <c r="A9" s="23" t="s">
        <v>73</v>
      </c>
      <c r="C9" s="2" t="s">
        <v>74</v>
      </c>
      <c r="E9" s="10" t="s">
        <v>75</v>
      </c>
      <c r="G9" s="2" t="s">
        <v>76</v>
      </c>
      <c r="I9" s="2" t="s">
        <v>77</v>
      </c>
      <c r="K9" s="2">
        <v>849096038</v>
      </c>
      <c r="M9" s="2">
        <v>841892054</v>
      </c>
      <c r="O9" s="2">
        <v>31616833</v>
      </c>
      <c r="Q9" s="2">
        <v>1659371259</v>
      </c>
      <c r="S9" s="26">
        <f>Q9/'1'!$AA$6</f>
        <v>4.7005585824824612E-3</v>
      </c>
    </row>
    <row r="10" spans="1:19" ht="18.75" x14ac:dyDescent="0.45">
      <c r="A10" s="23" t="s">
        <v>73</v>
      </c>
      <c r="C10" s="2" t="s">
        <v>78</v>
      </c>
      <c r="E10" s="10" t="s">
        <v>79</v>
      </c>
      <c r="G10" s="2" t="s">
        <v>80</v>
      </c>
      <c r="I10" s="2" t="s">
        <v>81</v>
      </c>
      <c r="K10" s="2">
        <v>16570000000</v>
      </c>
      <c r="P10" s="2"/>
      <c r="Q10" s="2">
        <v>16570000000</v>
      </c>
      <c r="S10" s="26">
        <f>Q10/'1'!$AA$6</f>
        <v>4.6938414347776999E-2</v>
      </c>
    </row>
    <row r="11" spans="1:19" ht="18.75" x14ac:dyDescent="0.45">
      <c r="A11" s="23" t="s">
        <v>73</v>
      </c>
      <c r="C11" s="2" t="s">
        <v>82</v>
      </c>
      <c r="E11" s="10" t="s">
        <v>79</v>
      </c>
      <c r="G11" s="2" t="s">
        <v>83</v>
      </c>
      <c r="I11" s="2" t="s">
        <v>81</v>
      </c>
      <c r="K11" s="2">
        <v>38500000000</v>
      </c>
      <c r="P11" s="2"/>
      <c r="Q11" s="2">
        <v>38500000000</v>
      </c>
      <c r="S11" s="26">
        <f>Q11/'1'!$AA$6</f>
        <v>0.10906028680684457</v>
      </c>
    </row>
    <row r="12" spans="1:19" ht="18.75" x14ac:dyDescent="0.45">
      <c r="A12" s="23" t="s">
        <v>84</v>
      </c>
      <c r="C12" s="2" t="s">
        <v>85</v>
      </c>
      <c r="E12" s="10" t="s">
        <v>86</v>
      </c>
      <c r="G12" s="2" t="s">
        <v>87</v>
      </c>
      <c r="I12" s="2" t="s">
        <v>77</v>
      </c>
      <c r="K12" s="2">
        <v>10836106089</v>
      </c>
      <c r="M12" s="2">
        <v>66847904235</v>
      </c>
      <c r="O12" s="2">
        <v>53566685226</v>
      </c>
      <c r="Q12" s="2">
        <v>24117325098</v>
      </c>
      <c r="S12" s="26">
        <f>Q12/'1'!$AA$6</f>
        <v>6.831798421303352E-2</v>
      </c>
    </row>
    <row r="13" spans="1:19" ht="18.75" x14ac:dyDescent="0.45">
      <c r="A13" s="23" t="s">
        <v>84</v>
      </c>
      <c r="C13" s="2" t="s">
        <v>88</v>
      </c>
      <c r="E13" s="10" t="s">
        <v>79</v>
      </c>
      <c r="G13" s="2" t="s">
        <v>87</v>
      </c>
      <c r="I13" s="2" t="s">
        <v>89</v>
      </c>
      <c r="K13" s="2">
        <v>17680000000</v>
      </c>
      <c r="M13" s="2">
        <v>0</v>
      </c>
      <c r="O13" s="2">
        <v>8000000000</v>
      </c>
      <c r="Q13" s="2">
        <v>9680000000</v>
      </c>
      <c r="S13" s="26">
        <f>Q13/'1'!$AA$6</f>
        <v>2.7420872111435204E-2</v>
      </c>
    </row>
    <row r="14" spans="1:19" ht="18.75" x14ac:dyDescent="0.45">
      <c r="A14" s="11" t="s">
        <v>45</v>
      </c>
      <c r="K14" s="11">
        <f>SUM(K9:$K$13)</f>
        <v>84435202127</v>
      </c>
      <c r="M14" s="11">
        <f>SUM(M9:$M$13)</f>
        <v>67689796289</v>
      </c>
      <c r="O14" s="11">
        <f>SUM(O9:$O$13)</f>
        <v>61598302059</v>
      </c>
      <c r="Q14" s="11">
        <f>SUM(Q9:$Q$13)</f>
        <v>90526696357</v>
      </c>
      <c r="S14" s="27">
        <f>SUM(S9:S13)</f>
        <v>0.25643811606157274</v>
      </c>
    </row>
    <row r="15" spans="1:19" ht="18.75" x14ac:dyDescent="0.45">
      <c r="K15" s="12"/>
      <c r="M15" s="12"/>
      <c r="O15" s="12"/>
      <c r="Q15" s="12"/>
      <c r="S15" s="12"/>
    </row>
  </sheetData>
  <sheetProtection algorithmName="SHA-512" hashValue="sWHFi9ZAHwFtkW2kSzZbGV8ckzHLJ/kgBX+AsMIDXnSz0MBma4aTXX0RkcOR5RziYQHhcVGoOpppYxDmAfZR3w==" saltValue="TzNz7z0S9nJUHfoUwqgG/Q==" spinCount="100000" sheet="1" objects="1" scenario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view="pageBreakPreview" zoomScale="60" zoomScaleNormal="100" workbookViewId="0">
      <selection activeCell="Q16" sqref="Q16"/>
    </sheetView>
  </sheetViews>
  <sheetFormatPr defaultRowHeight="18" x14ac:dyDescent="0.45"/>
  <cols>
    <col min="1" max="1" width="49.75" style="7" customWidth="1"/>
    <col min="2" max="2" width="1.375" style="7" customWidth="1"/>
    <col min="3" max="3" width="11.375" style="7" customWidth="1"/>
    <col min="4" max="4" width="1.375" style="7" customWidth="1"/>
    <col min="5" max="5" width="21.25" style="7" customWidth="1"/>
    <col min="6" max="6" width="1.375" style="7" customWidth="1"/>
    <col min="7" max="7" width="11.375" style="7" customWidth="1"/>
    <col min="8" max="8" width="1.375" style="7" customWidth="1"/>
    <col min="9" max="9" width="11.375" style="7" customWidth="1"/>
    <col min="10" max="16384" width="9" style="7"/>
  </cols>
  <sheetData>
    <row r="1" spans="1:9" ht="20.100000000000001" customHeight="1" x14ac:dyDescent="0.45">
      <c r="A1" s="4" t="s">
        <v>0</v>
      </c>
      <c r="B1" s="6"/>
      <c r="C1" s="6"/>
      <c r="D1" s="6"/>
      <c r="E1" s="6"/>
      <c r="F1" s="6"/>
      <c r="G1" s="6"/>
      <c r="H1" s="6"/>
      <c r="I1" s="6"/>
    </row>
    <row r="2" spans="1:9" ht="20.100000000000001" customHeight="1" x14ac:dyDescent="0.45">
      <c r="A2" s="4" t="s">
        <v>90</v>
      </c>
      <c r="B2" s="6"/>
      <c r="C2" s="6"/>
      <c r="D2" s="6"/>
      <c r="E2" s="6"/>
      <c r="F2" s="6"/>
      <c r="G2" s="6"/>
      <c r="H2" s="6"/>
      <c r="I2" s="6"/>
    </row>
    <row r="3" spans="1:9" ht="20.100000000000001" customHeight="1" x14ac:dyDescent="0.45">
      <c r="A3" s="4" t="s">
        <v>2</v>
      </c>
      <c r="B3" s="6"/>
      <c r="C3" s="6"/>
      <c r="D3" s="6"/>
      <c r="E3" s="6"/>
      <c r="F3" s="6"/>
      <c r="G3" s="6"/>
      <c r="H3" s="6"/>
      <c r="I3" s="6"/>
    </row>
    <row r="5" spans="1:9" ht="21" x14ac:dyDescent="0.45">
      <c r="A5" s="5" t="s">
        <v>91</v>
      </c>
      <c r="B5" s="6"/>
      <c r="C5" s="6"/>
      <c r="D5" s="6"/>
      <c r="E5" s="6"/>
      <c r="F5" s="6"/>
      <c r="G5" s="6"/>
      <c r="H5" s="6"/>
      <c r="I5" s="6"/>
    </row>
    <row r="7" spans="1:9" ht="42" x14ac:dyDescent="0.45">
      <c r="A7" s="8" t="s">
        <v>92</v>
      </c>
      <c r="C7" s="8" t="s">
        <v>93</v>
      </c>
      <c r="E7" s="8" t="s">
        <v>70</v>
      </c>
      <c r="G7" s="9" t="s">
        <v>94</v>
      </c>
      <c r="I7" s="9" t="s">
        <v>95</v>
      </c>
    </row>
    <row r="8" spans="1:9" ht="21" x14ac:dyDescent="0.45">
      <c r="A8" s="19" t="s">
        <v>96</v>
      </c>
      <c r="C8" s="2" t="s">
        <v>97</v>
      </c>
      <c r="E8" s="2">
        <v>3912522502</v>
      </c>
      <c r="G8" s="26">
        <f>E8/$E$12</f>
        <v>0.25813560143041009</v>
      </c>
      <c r="I8" s="26">
        <f>E8/'1'!$AA$6</f>
        <v>1.1083138343022159E-2</v>
      </c>
    </row>
    <row r="9" spans="1:9" ht="21" x14ac:dyDescent="0.45">
      <c r="A9" s="19" t="s">
        <v>98</v>
      </c>
      <c r="C9" s="2" t="s">
        <v>99</v>
      </c>
      <c r="E9" s="2">
        <v>3731014791</v>
      </c>
      <c r="G9" s="26">
        <f t="shared" ref="G9:G11" si="0">E9/$E$12</f>
        <v>0.24616030873387187</v>
      </c>
      <c r="I9" s="26">
        <f>E9/'1'!$AA$6</f>
        <v>1.0568975147715305E-2</v>
      </c>
    </row>
    <row r="10" spans="1:9" ht="21" x14ac:dyDescent="0.45">
      <c r="A10" s="19" t="s">
        <v>100</v>
      </c>
      <c r="C10" s="2" t="s">
        <v>101</v>
      </c>
      <c r="E10" s="2">
        <v>7501340492</v>
      </c>
      <c r="G10" s="26">
        <f t="shared" si="0"/>
        <v>0.49491422437746491</v>
      </c>
      <c r="I10" s="26">
        <f>E10/'1'!$AA$6</f>
        <v>2.1249307675151079E-2</v>
      </c>
    </row>
    <row r="11" spans="1:9" ht="21" x14ac:dyDescent="0.45">
      <c r="A11" s="19" t="s">
        <v>102</v>
      </c>
      <c r="C11" s="2" t="s">
        <v>103</v>
      </c>
      <c r="E11" s="2">
        <v>11971872</v>
      </c>
      <c r="G11" s="26">
        <f t="shared" si="0"/>
        <v>7.8986545825312333E-4</v>
      </c>
      <c r="I11" s="26">
        <f>E11/'1'!$AA$6</f>
        <v>3.3913137504800825E-5</v>
      </c>
    </row>
    <row r="12" spans="1:9" ht="21" x14ac:dyDescent="0.45">
      <c r="A12" s="8" t="s">
        <v>45</v>
      </c>
      <c r="E12" s="11">
        <f>SUM(E8:$E$11)</f>
        <v>15156849657</v>
      </c>
      <c r="G12" s="27">
        <f>SUM(G8:G11)</f>
        <v>1</v>
      </c>
      <c r="I12" s="27">
        <f>SUM(I8:I11)</f>
        <v>4.2935334303393351E-2</v>
      </c>
    </row>
    <row r="13" spans="1:9" ht="18.75" x14ac:dyDescent="0.45">
      <c r="E13" s="12"/>
      <c r="G13" s="12"/>
      <c r="I13" s="12"/>
    </row>
  </sheetData>
  <sheetProtection algorithmName="SHA-512" hashValue="FKxiQvSccuDH8I0XrG6Jv4LV2gZjV9TkVY7NAXadhli2euTtBx6ylubWMBzEZsEsEiiWsffTl+OeXgsFjvemoQ==" saltValue="h1mPf4SlgQE5e1tQcVZBLQ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9"/>
  <sheetViews>
    <sheetView rightToLeft="1" view="pageBreakPreview" zoomScale="60" zoomScaleNormal="100" workbookViewId="0">
      <selection activeCell="I43" sqref="I43"/>
    </sheetView>
  </sheetViews>
  <sheetFormatPr defaultRowHeight="18" x14ac:dyDescent="0.45"/>
  <cols>
    <col min="1" max="1" width="17" style="7" customWidth="1"/>
    <col min="2" max="2" width="1.375" style="7" customWidth="1"/>
    <col min="3" max="3" width="11.375" style="7" customWidth="1"/>
    <col min="4" max="4" width="1.375" style="7" customWidth="1"/>
    <col min="5" max="5" width="12.75" style="7" customWidth="1"/>
    <col min="6" max="6" width="1.375" style="7" customWidth="1"/>
    <col min="7" max="7" width="11.375" style="7" customWidth="1"/>
    <col min="8" max="8" width="1.375" style="7" customWidth="1"/>
    <col min="9" max="9" width="18.5" style="7" customWidth="1"/>
    <col min="10" max="10" width="1.375" style="7" customWidth="1"/>
    <col min="11" max="11" width="14.25" style="7" customWidth="1"/>
    <col min="12" max="12" width="1.375" style="7" customWidth="1"/>
    <col min="13" max="13" width="18.5" style="7" customWidth="1"/>
    <col min="14" max="14" width="1.375" style="7" customWidth="1"/>
    <col min="15" max="15" width="18.5" style="7" customWidth="1"/>
    <col min="16" max="16" width="1.375" style="7" customWidth="1"/>
    <col min="17" max="17" width="14.25" style="7" customWidth="1"/>
    <col min="18" max="18" width="1.375" style="7" customWidth="1"/>
    <col min="19" max="19" width="18.5" style="7" customWidth="1"/>
    <col min="20" max="16384" width="9" style="7"/>
  </cols>
  <sheetData>
    <row r="1" spans="1:19" ht="20.100000000000001" customHeight="1" x14ac:dyDescent="0.45">
      <c r="A1" s="4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20.100000000000001" customHeight="1" x14ac:dyDescent="0.45">
      <c r="A2" s="4" t="s">
        <v>90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0.100000000000001" customHeight="1" x14ac:dyDescent="0.4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5" spans="1:19" ht="21" x14ac:dyDescent="0.45">
      <c r="A5" s="5" t="s">
        <v>104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7" spans="1:19" ht="21" x14ac:dyDescent="0.45">
      <c r="C7" s="13" t="s">
        <v>105</v>
      </c>
      <c r="D7" s="14"/>
      <c r="E7" s="14"/>
      <c r="F7" s="14"/>
      <c r="G7" s="14"/>
      <c r="I7" s="13" t="s">
        <v>106</v>
      </c>
      <c r="J7" s="14"/>
      <c r="K7" s="14"/>
      <c r="L7" s="14"/>
      <c r="M7" s="14"/>
      <c r="O7" s="13" t="s">
        <v>7</v>
      </c>
      <c r="P7" s="14"/>
      <c r="Q7" s="14"/>
      <c r="R7" s="14"/>
      <c r="S7" s="14"/>
    </row>
    <row r="8" spans="1:19" ht="63" x14ac:dyDescent="0.45">
      <c r="A8" s="8" t="s">
        <v>46</v>
      </c>
      <c r="C8" s="9" t="s">
        <v>107</v>
      </c>
      <c r="E8" s="9" t="s">
        <v>108</v>
      </c>
      <c r="G8" s="9" t="s">
        <v>109</v>
      </c>
      <c r="I8" s="9" t="s">
        <v>110</v>
      </c>
      <c r="K8" s="9" t="s">
        <v>111</v>
      </c>
      <c r="M8" s="9" t="s">
        <v>112</v>
      </c>
      <c r="O8" s="9" t="s">
        <v>110</v>
      </c>
      <c r="Q8" s="9" t="s">
        <v>111</v>
      </c>
      <c r="S8" s="9" t="s">
        <v>112</v>
      </c>
    </row>
    <row r="9" spans="1:19" ht="18.75" x14ac:dyDescent="0.45">
      <c r="A9" s="10" t="s">
        <v>17</v>
      </c>
      <c r="C9" s="2" t="s">
        <v>113</v>
      </c>
      <c r="E9" s="2">
        <v>1380000</v>
      </c>
      <c r="G9" s="2">
        <v>1700</v>
      </c>
      <c r="I9" s="2">
        <v>2346000000</v>
      </c>
      <c r="K9" s="2">
        <v>-183651515</v>
      </c>
      <c r="M9" s="2">
        <v>2162348485</v>
      </c>
      <c r="O9" s="2">
        <v>2346000000</v>
      </c>
      <c r="Q9" s="2">
        <v>-183651515</v>
      </c>
      <c r="S9" s="2">
        <v>2162348485</v>
      </c>
    </row>
    <row r="10" spans="1:19" ht="18.75" x14ac:dyDescent="0.45">
      <c r="A10" s="10" t="s">
        <v>18</v>
      </c>
      <c r="C10" s="2" t="s">
        <v>114</v>
      </c>
      <c r="E10" s="2">
        <v>1000000</v>
      </c>
      <c r="G10" s="2">
        <v>590</v>
      </c>
      <c r="I10" s="2">
        <v>590000000</v>
      </c>
      <c r="K10" s="2">
        <v>-24405778</v>
      </c>
      <c r="M10" s="2">
        <v>565594222</v>
      </c>
      <c r="O10" s="2">
        <v>590000000</v>
      </c>
      <c r="Q10" s="2">
        <v>-24405778</v>
      </c>
      <c r="S10" s="2">
        <v>565594222</v>
      </c>
    </row>
    <row r="11" spans="1:19" ht="18.75" x14ac:dyDescent="0.45">
      <c r="A11" s="10" t="s">
        <v>23</v>
      </c>
      <c r="C11" s="2" t="s">
        <v>115</v>
      </c>
      <c r="E11" s="2">
        <v>360000</v>
      </c>
      <c r="G11" s="2">
        <v>2800</v>
      </c>
      <c r="I11" s="2">
        <v>1008000000</v>
      </c>
      <c r="K11" s="2">
        <v>0</v>
      </c>
      <c r="M11" s="2">
        <v>1008000000</v>
      </c>
      <c r="O11" s="2">
        <v>1008000000</v>
      </c>
      <c r="Q11" s="2">
        <v>0</v>
      </c>
      <c r="S11" s="2">
        <v>1008000000</v>
      </c>
    </row>
    <row r="12" spans="1:19" ht="18.75" x14ac:dyDescent="0.45">
      <c r="A12" s="10" t="s">
        <v>24</v>
      </c>
      <c r="C12" s="2" t="s">
        <v>116</v>
      </c>
      <c r="E12" s="2">
        <v>500000</v>
      </c>
      <c r="G12" s="2">
        <v>3200</v>
      </c>
      <c r="I12" s="2">
        <v>1600000000</v>
      </c>
      <c r="K12" s="2">
        <v>-125252525</v>
      </c>
      <c r="M12" s="2">
        <v>1474747475</v>
      </c>
      <c r="O12" s="2">
        <v>1600000000</v>
      </c>
      <c r="Q12" s="2">
        <v>-125252525</v>
      </c>
      <c r="S12" s="2">
        <v>1474747475</v>
      </c>
    </row>
    <row r="13" spans="1:19" ht="18.75" x14ac:dyDescent="0.45">
      <c r="A13" s="10" t="s">
        <v>29</v>
      </c>
      <c r="C13" s="2" t="s">
        <v>113</v>
      </c>
      <c r="E13" s="2">
        <v>194</v>
      </c>
      <c r="G13" s="2">
        <v>1485</v>
      </c>
      <c r="I13" s="2">
        <v>288090</v>
      </c>
      <c r="K13" s="2">
        <v>-11917</v>
      </c>
      <c r="M13" s="2">
        <v>276173</v>
      </c>
      <c r="O13" s="2">
        <v>288090</v>
      </c>
      <c r="Q13" s="2">
        <v>-11917</v>
      </c>
      <c r="S13" s="2">
        <v>276173</v>
      </c>
    </row>
    <row r="14" spans="1:19" ht="18.75" x14ac:dyDescent="0.45">
      <c r="A14" s="10" t="s">
        <v>32</v>
      </c>
      <c r="C14" s="2" t="s">
        <v>117</v>
      </c>
      <c r="E14" s="2">
        <v>300000</v>
      </c>
      <c r="G14" s="2">
        <v>99</v>
      </c>
      <c r="I14" s="2">
        <v>29700000</v>
      </c>
      <c r="K14" s="2">
        <v>-361705</v>
      </c>
      <c r="M14" s="2">
        <v>29338295</v>
      </c>
      <c r="O14" s="2">
        <v>29700000</v>
      </c>
      <c r="Q14" s="2">
        <v>-361705</v>
      </c>
      <c r="S14" s="2">
        <v>29338295</v>
      </c>
    </row>
    <row r="15" spans="1:19" ht="18.75" x14ac:dyDescent="0.45">
      <c r="A15" s="10" t="s">
        <v>40</v>
      </c>
      <c r="C15" s="2" t="s">
        <v>118</v>
      </c>
      <c r="E15" s="2">
        <v>800000</v>
      </c>
      <c r="G15" s="2">
        <v>1250</v>
      </c>
      <c r="I15" s="2">
        <v>1000000000</v>
      </c>
      <c r="K15" s="2">
        <v>-10169492</v>
      </c>
      <c r="M15" s="2">
        <v>989830508</v>
      </c>
      <c r="O15" s="2">
        <v>1000000000</v>
      </c>
      <c r="Q15" s="2">
        <v>-10169492</v>
      </c>
      <c r="S15" s="2">
        <v>989830508</v>
      </c>
    </row>
    <row r="16" spans="1:19" ht="18.75" x14ac:dyDescent="0.45">
      <c r="A16" s="10" t="s">
        <v>41</v>
      </c>
      <c r="C16" s="2" t="s">
        <v>119</v>
      </c>
      <c r="E16" s="2">
        <v>1000</v>
      </c>
      <c r="G16" s="2">
        <v>3910</v>
      </c>
      <c r="I16" s="2">
        <v>3910000</v>
      </c>
      <c r="K16" s="2">
        <v>-373073</v>
      </c>
      <c r="M16" s="2">
        <v>3536927</v>
      </c>
      <c r="O16" s="2">
        <v>3910000</v>
      </c>
      <c r="Q16" s="2">
        <v>-373073</v>
      </c>
      <c r="S16" s="2">
        <v>3536927</v>
      </c>
    </row>
    <row r="17" spans="1:19" ht="18.75" x14ac:dyDescent="0.45">
      <c r="A17" s="10" t="s">
        <v>43</v>
      </c>
      <c r="C17" s="2" t="s">
        <v>120</v>
      </c>
      <c r="E17" s="2">
        <v>400000</v>
      </c>
      <c r="G17" s="2">
        <v>6700</v>
      </c>
      <c r="I17" s="2">
        <v>2680000000</v>
      </c>
      <c r="K17" s="2">
        <v>0</v>
      </c>
      <c r="M17" s="2">
        <v>2680000000</v>
      </c>
      <c r="O17" s="2">
        <v>2680000000</v>
      </c>
      <c r="Q17" s="2">
        <v>0</v>
      </c>
      <c r="S17" s="2">
        <v>2680000000</v>
      </c>
    </row>
    <row r="18" spans="1:19" ht="18.75" x14ac:dyDescent="0.45">
      <c r="A18" s="11" t="s">
        <v>45</v>
      </c>
      <c r="I18" s="11">
        <f>SUM(I9:$I$17)</f>
        <v>9257898090</v>
      </c>
      <c r="K18" s="11">
        <f>SUM(K9:$K$17)</f>
        <v>-344226005</v>
      </c>
      <c r="M18" s="11">
        <f>SUM(M9:$M$17)</f>
        <v>8913672085</v>
      </c>
      <c r="O18" s="11">
        <f>SUM(O9:$O$17)</f>
        <v>9257898090</v>
      </c>
      <c r="Q18" s="11">
        <f>SUM(Q9:$Q$17)</f>
        <v>-344226005</v>
      </c>
      <c r="S18" s="11">
        <f>SUM(S9:$S$17)</f>
        <v>8913672085</v>
      </c>
    </row>
    <row r="19" spans="1:19" ht="18.75" x14ac:dyDescent="0.45">
      <c r="I19" s="12"/>
      <c r="K19" s="12"/>
      <c r="M19" s="12"/>
      <c r="O19" s="12"/>
      <c r="Q19" s="12"/>
      <c r="S19" s="12"/>
    </row>
  </sheetData>
  <sheetProtection algorithmName="SHA-512" hashValue="+Z7M5oOoHmGAEOSXdxHbu3PcvCGDr0sSK3ODogrmRFwWe4R0IpBdE9I/4PbpU7B9WJDcr5oat40tPiS5tOLl9g==" saltValue="kSxfhZshZ/VdO6GR4Y3AuQ==" spinCount="100000" sheet="1" objects="1" scenario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5"/>
  <sheetViews>
    <sheetView rightToLeft="1" view="pageBreakPreview" zoomScale="60" zoomScaleNormal="100" workbookViewId="0">
      <selection activeCell="I43" sqref="I43"/>
    </sheetView>
  </sheetViews>
  <sheetFormatPr defaultRowHeight="18" x14ac:dyDescent="0.45"/>
  <cols>
    <col min="1" max="1" width="21.25" style="7" customWidth="1"/>
    <col min="2" max="2" width="1.375" style="7" customWidth="1"/>
    <col min="3" max="3" width="11.375" style="7" customWidth="1"/>
    <col min="4" max="4" width="1.375" style="7" customWidth="1"/>
    <col min="5" max="5" width="11.375" style="7" customWidth="1"/>
    <col min="6" max="6" width="1.375" style="7" customWidth="1"/>
    <col min="7" max="7" width="11.375" style="7" customWidth="1"/>
    <col min="8" max="8" width="1.375" style="7" customWidth="1"/>
    <col min="9" max="9" width="18.5" style="7" customWidth="1"/>
    <col min="10" max="10" width="1.375" style="7" customWidth="1"/>
    <col min="11" max="11" width="14.25" style="7" customWidth="1"/>
    <col min="12" max="12" width="1.375" style="7" customWidth="1"/>
    <col min="13" max="13" width="18.5" style="7" customWidth="1"/>
    <col min="14" max="14" width="1.375" style="7" customWidth="1"/>
    <col min="15" max="15" width="18.5" style="7" customWidth="1"/>
    <col min="16" max="16" width="1.375" style="7" customWidth="1"/>
    <col min="17" max="17" width="14.25" style="7" customWidth="1"/>
    <col min="18" max="18" width="1.375" style="7" customWidth="1"/>
    <col min="19" max="19" width="18.5" style="7" customWidth="1"/>
    <col min="20" max="16384" width="9" style="7"/>
  </cols>
  <sheetData>
    <row r="1" spans="1:19" ht="20.100000000000001" customHeight="1" x14ac:dyDescent="0.45">
      <c r="A1" s="4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20.100000000000001" customHeight="1" x14ac:dyDescent="0.45">
      <c r="A2" s="4" t="s">
        <v>90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0.100000000000001" customHeight="1" x14ac:dyDescent="0.4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5" spans="1:19" ht="21" x14ac:dyDescent="0.45">
      <c r="A5" s="5" t="s">
        <v>121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7" spans="1:19" ht="21" x14ac:dyDescent="0.45">
      <c r="I7" s="13" t="s">
        <v>106</v>
      </c>
      <c r="J7" s="14"/>
      <c r="K7" s="14"/>
      <c r="L7" s="14"/>
      <c r="M7" s="14"/>
      <c r="O7" s="13" t="s">
        <v>7</v>
      </c>
      <c r="P7" s="14"/>
      <c r="Q7" s="14"/>
      <c r="R7" s="14"/>
      <c r="S7" s="14"/>
    </row>
    <row r="8" spans="1:19" ht="42" x14ac:dyDescent="0.45">
      <c r="A8" s="15" t="s">
        <v>92</v>
      </c>
      <c r="C8" s="9" t="s">
        <v>122</v>
      </c>
      <c r="E8" s="9" t="s">
        <v>54</v>
      </c>
      <c r="G8" s="9" t="s">
        <v>69</v>
      </c>
      <c r="I8" s="9" t="s">
        <v>123</v>
      </c>
      <c r="K8" s="9" t="s">
        <v>111</v>
      </c>
      <c r="M8" s="9" t="s">
        <v>124</v>
      </c>
      <c r="O8" s="9" t="s">
        <v>123</v>
      </c>
      <c r="Q8" s="9" t="s">
        <v>111</v>
      </c>
      <c r="S8" s="9" t="s">
        <v>124</v>
      </c>
    </row>
    <row r="9" spans="1:19" ht="18.75" x14ac:dyDescent="0.45">
      <c r="A9" s="10" t="s">
        <v>57</v>
      </c>
      <c r="C9" s="2" t="s">
        <v>125</v>
      </c>
      <c r="E9" s="2" t="s">
        <v>61</v>
      </c>
      <c r="G9" s="2" t="s">
        <v>62</v>
      </c>
      <c r="I9" s="2">
        <v>1598089004</v>
      </c>
      <c r="K9" s="2">
        <v>0</v>
      </c>
      <c r="M9" s="2">
        <v>1598089004</v>
      </c>
      <c r="O9" s="2">
        <v>3830753351</v>
      </c>
      <c r="Q9" s="2">
        <v>0</v>
      </c>
      <c r="S9" s="2">
        <v>3830753351</v>
      </c>
    </row>
    <row r="10" spans="1:19" ht="37.5" x14ac:dyDescent="0.45">
      <c r="A10" s="10" t="s">
        <v>126</v>
      </c>
      <c r="C10" s="2" t="s">
        <v>127</v>
      </c>
      <c r="E10" s="2" t="s">
        <v>128</v>
      </c>
      <c r="G10" s="2" t="s">
        <v>81</v>
      </c>
      <c r="I10" s="2">
        <v>306794662</v>
      </c>
      <c r="K10" s="2">
        <v>-6596047</v>
      </c>
      <c r="M10" s="2">
        <v>300198615</v>
      </c>
      <c r="O10" s="2">
        <v>4543239399</v>
      </c>
      <c r="Q10" s="2">
        <v>0</v>
      </c>
      <c r="S10" s="2">
        <v>4543239399</v>
      </c>
    </row>
    <row r="11" spans="1:19" ht="37.5" x14ac:dyDescent="0.45">
      <c r="A11" s="10" t="s">
        <v>129</v>
      </c>
      <c r="C11" s="2" t="s">
        <v>130</v>
      </c>
      <c r="E11" s="2" t="s">
        <v>131</v>
      </c>
      <c r="G11" s="2" t="s">
        <v>81</v>
      </c>
      <c r="I11" s="2">
        <v>712830120</v>
      </c>
      <c r="K11" s="2">
        <v>-13464330</v>
      </c>
      <c r="M11" s="2">
        <v>699365790</v>
      </c>
      <c r="O11" s="2">
        <v>2138490360</v>
      </c>
      <c r="Q11" s="2">
        <v>0</v>
      </c>
      <c r="S11" s="2">
        <v>2138490360</v>
      </c>
    </row>
    <row r="12" spans="1:19" ht="37.5" x14ac:dyDescent="0.45">
      <c r="A12" s="10" t="s">
        <v>132</v>
      </c>
      <c r="C12" s="2" t="s">
        <v>119</v>
      </c>
      <c r="E12" s="2" t="s">
        <v>133</v>
      </c>
      <c r="G12" s="2" t="s">
        <v>89</v>
      </c>
      <c r="I12" s="2">
        <v>175601080</v>
      </c>
      <c r="K12" s="2">
        <v>-602662</v>
      </c>
      <c r="M12" s="2">
        <v>174998418</v>
      </c>
      <c r="O12" s="2">
        <v>779099123</v>
      </c>
      <c r="Q12" s="2">
        <v>0</v>
      </c>
      <c r="S12" s="2">
        <v>779099123</v>
      </c>
    </row>
    <row r="13" spans="1:19" ht="37.5" x14ac:dyDescent="0.45">
      <c r="A13" s="10" t="s">
        <v>134</v>
      </c>
      <c r="C13" s="2" t="s">
        <v>119</v>
      </c>
      <c r="E13" s="2" t="s">
        <v>135</v>
      </c>
      <c r="G13" s="2" t="s">
        <v>77</v>
      </c>
      <c r="I13" s="2">
        <v>58374</v>
      </c>
      <c r="K13" s="2">
        <v>0</v>
      </c>
      <c r="M13" s="2">
        <v>58374</v>
      </c>
      <c r="O13" s="2">
        <v>40511610</v>
      </c>
      <c r="Q13" s="2">
        <v>0</v>
      </c>
      <c r="S13" s="2">
        <v>40511610</v>
      </c>
    </row>
    <row r="14" spans="1:19" ht="18.75" x14ac:dyDescent="0.45">
      <c r="A14" s="11" t="s">
        <v>45</v>
      </c>
      <c r="I14" s="11">
        <f>SUM(I9:$I$13)</f>
        <v>2793373240</v>
      </c>
      <c r="K14" s="11">
        <f>SUM(K9:$K$13)</f>
        <v>-20663039</v>
      </c>
      <c r="M14" s="11">
        <f>SUM(M9:$M$13)</f>
        <v>2772710201</v>
      </c>
      <c r="O14" s="11">
        <f>SUM(O9:$O$13)</f>
        <v>11332093843</v>
      </c>
      <c r="Q14" s="11">
        <f>SUM(Q9:$Q$13)</f>
        <v>0</v>
      </c>
      <c r="S14" s="11">
        <f>SUM(S9:$S$13)</f>
        <v>11332093843</v>
      </c>
    </row>
    <row r="15" spans="1:19" ht="18.75" x14ac:dyDescent="0.45">
      <c r="I15" s="12"/>
      <c r="K15" s="12"/>
      <c r="M15" s="12"/>
      <c r="O15" s="12"/>
      <c r="Q15" s="12"/>
      <c r="S15" s="12"/>
    </row>
  </sheetData>
  <sheetProtection algorithmName="SHA-512" hashValue="2vC7r++0ybYjBr/OjIW8E8H2QRar+Akxw/HXyA6pqCcl7cNhoykjDj8vSz3V5IfhxAphgtEkBS1AfiyoI/uMcw==" saltValue="VfYw/Spi6kbV55tsP+0cDQ==" spinCount="100000" sheet="1" objects="1" scenario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21"/>
  <sheetViews>
    <sheetView rightToLeft="1" view="pageBreakPreview" zoomScale="60" zoomScaleNormal="100" workbookViewId="0">
      <selection activeCell="X13" sqref="X13"/>
    </sheetView>
  </sheetViews>
  <sheetFormatPr defaultRowHeight="18" x14ac:dyDescent="0.45"/>
  <cols>
    <col min="1" max="1" width="21.25" style="7" customWidth="1"/>
    <col min="2" max="2" width="1.375" style="7" customWidth="1"/>
    <col min="3" max="3" width="12.75" style="7" customWidth="1"/>
    <col min="4" max="4" width="1.375" style="7" customWidth="1"/>
    <col min="5" max="5" width="17" style="7" customWidth="1"/>
    <col min="6" max="6" width="1.375" style="7" customWidth="1"/>
    <col min="7" max="7" width="17" style="7" customWidth="1"/>
    <col min="8" max="8" width="1.375" style="7" customWidth="1"/>
    <col min="9" max="9" width="17" style="7" customWidth="1"/>
    <col min="10" max="10" width="1.375" style="7" customWidth="1"/>
    <col min="11" max="11" width="12.75" style="7" customWidth="1"/>
    <col min="12" max="12" width="1.375" style="7" customWidth="1"/>
    <col min="13" max="13" width="17" style="7" customWidth="1"/>
    <col min="14" max="14" width="1.375" style="7" customWidth="1"/>
    <col min="15" max="15" width="17" style="7" customWidth="1"/>
    <col min="16" max="16" width="1.375" style="7" customWidth="1"/>
    <col min="17" max="17" width="17" style="7" customWidth="1"/>
    <col min="18" max="16384" width="9" style="7"/>
  </cols>
  <sheetData>
    <row r="1" spans="1:17" ht="20.100000000000001" customHeight="1" x14ac:dyDescent="0.45">
      <c r="A1" s="4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0.100000000000001" customHeight="1" x14ac:dyDescent="0.45">
      <c r="A2" s="4" t="s">
        <v>90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0.100000000000001" customHeight="1" x14ac:dyDescent="0.4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5" spans="1:17" ht="21" x14ac:dyDescent="0.45">
      <c r="A5" s="5" t="s">
        <v>136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7" spans="1:17" ht="21" x14ac:dyDescent="0.45">
      <c r="C7" s="13" t="s">
        <v>106</v>
      </c>
      <c r="D7" s="14"/>
      <c r="E7" s="14"/>
      <c r="F7" s="14"/>
      <c r="G7" s="14"/>
      <c r="H7" s="14"/>
      <c r="I7" s="14"/>
      <c r="K7" s="13" t="s">
        <v>7</v>
      </c>
      <c r="L7" s="14"/>
      <c r="M7" s="14"/>
      <c r="N7" s="14"/>
      <c r="O7" s="14"/>
      <c r="P7" s="14"/>
      <c r="Q7" s="14"/>
    </row>
    <row r="8" spans="1:17" ht="42" x14ac:dyDescent="0.45">
      <c r="A8" s="15" t="s">
        <v>92</v>
      </c>
      <c r="C8" s="9" t="s">
        <v>9</v>
      </c>
      <c r="E8" s="9" t="s">
        <v>11</v>
      </c>
      <c r="G8" s="9" t="s">
        <v>137</v>
      </c>
      <c r="I8" s="9" t="s">
        <v>138</v>
      </c>
      <c r="K8" s="9" t="s">
        <v>9</v>
      </c>
      <c r="M8" s="9" t="s">
        <v>11</v>
      </c>
      <c r="O8" s="9" t="s">
        <v>137</v>
      </c>
      <c r="Q8" s="9" t="s">
        <v>138</v>
      </c>
    </row>
    <row r="9" spans="1:17" ht="18.75" x14ac:dyDescent="0.45">
      <c r="A9" s="10" t="s">
        <v>17</v>
      </c>
      <c r="C9" s="2">
        <v>340000</v>
      </c>
      <c r="E9" s="2">
        <v>7401696379</v>
      </c>
      <c r="G9" s="2">
        <v>6166700416</v>
      </c>
      <c r="I9" s="2">
        <v>1234995963</v>
      </c>
      <c r="K9" s="2">
        <v>340000</v>
      </c>
      <c r="M9" s="2">
        <v>7401696379</v>
      </c>
      <c r="O9" s="2">
        <v>6166700416</v>
      </c>
      <c r="Q9" s="2">
        <v>1234995963</v>
      </c>
    </row>
    <row r="10" spans="1:17" ht="18.75" x14ac:dyDescent="0.45">
      <c r="A10" s="10" t="s">
        <v>18</v>
      </c>
      <c r="C10" s="30">
        <v>0</v>
      </c>
      <c r="D10" s="30"/>
      <c r="E10" s="30">
        <v>0</v>
      </c>
      <c r="F10" s="30"/>
      <c r="G10" s="30">
        <v>0</v>
      </c>
      <c r="H10" s="30"/>
      <c r="I10" s="30">
        <v>0</v>
      </c>
      <c r="J10" s="2"/>
      <c r="K10" s="2">
        <v>1000000</v>
      </c>
      <c r="M10" s="2">
        <v>10064234100</v>
      </c>
      <c r="O10" s="2">
        <v>9959048738</v>
      </c>
      <c r="Q10" s="2">
        <v>105185362</v>
      </c>
    </row>
    <row r="11" spans="1:17" ht="37.5" x14ac:dyDescent="0.45">
      <c r="A11" s="10" t="s">
        <v>20</v>
      </c>
      <c r="C11" s="2">
        <v>500000</v>
      </c>
      <c r="E11" s="2">
        <v>2647401585</v>
      </c>
      <c r="G11" s="2">
        <v>2647401585</v>
      </c>
      <c r="I11" s="2">
        <v>0</v>
      </c>
      <c r="K11" s="2">
        <v>500000</v>
      </c>
      <c r="M11" s="2">
        <v>2647401585</v>
      </c>
      <c r="O11" s="2">
        <v>2647401585</v>
      </c>
      <c r="Q11" s="2">
        <v>0</v>
      </c>
    </row>
    <row r="12" spans="1:17" ht="18.75" x14ac:dyDescent="0.45">
      <c r="A12" s="10" t="s">
        <v>21</v>
      </c>
      <c r="C12" s="2">
        <v>1000000</v>
      </c>
      <c r="E12" s="2">
        <v>3157082359</v>
      </c>
      <c r="G12" s="2">
        <v>3752284407</v>
      </c>
      <c r="I12" s="2">
        <v>-595202048</v>
      </c>
      <c r="K12" s="2">
        <v>1000000</v>
      </c>
      <c r="M12" s="2">
        <v>3157082359</v>
      </c>
      <c r="O12" s="2">
        <v>3752284407</v>
      </c>
      <c r="Q12" s="2">
        <v>-595202048</v>
      </c>
    </row>
    <row r="13" spans="1:17" ht="18.75" x14ac:dyDescent="0.45">
      <c r="A13" s="10" t="s">
        <v>23</v>
      </c>
      <c r="C13" s="2">
        <v>360000</v>
      </c>
      <c r="E13" s="2">
        <v>4806099493</v>
      </c>
      <c r="G13" s="2">
        <v>6205012231</v>
      </c>
      <c r="I13" s="2">
        <v>-1398912738</v>
      </c>
      <c r="K13" s="2">
        <v>400000</v>
      </c>
      <c r="M13" s="2">
        <v>5550444170</v>
      </c>
      <c r="O13" s="2">
        <v>6893199082</v>
      </c>
      <c r="Q13" s="2">
        <v>-1342754912</v>
      </c>
    </row>
    <row r="14" spans="1:17" ht="18.75" x14ac:dyDescent="0.45">
      <c r="A14" s="10" t="s">
        <v>31</v>
      </c>
      <c r="C14" s="2">
        <v>1000000</v>
      </c>
      <c r="E14" s="2">
        <v>10049213192</v>
      </c>
      <c r="G14" s="2">
        <v>12047965562</v>
      </c>
      <c r="I14" s="2">
        <v>-1998752370</v>
      </c>
      <c r="K14" s="2">
        <v>1000000</v>
      </c>
      <c r="M14" s="2">
        <v>10049213192</v>
      </c>
      <c r="O14" s="2">
        <v>12047965562</v>
      </c>
      <c r="Q14" s="2">
        <v>-1998752370</v>
      </c>
    </row>
    <row r="15" spans="1:17" ht="18.75" x14ac:dyDescent="0.45">
      <c r="A15" s="10" t="s">
        <v>34</v>
      </c>
      <c r="C15" s="2">
        <v>126021</v>
      </c>
      <c r="E15" s="2">
        <v>3496080160</v>
      </c>
      <c r="G15" s="2">
        <v>2953594318</v>
      </c>
      <c r="I15" s="2">
        <v>542485842</v>
      </c>
      <c r="K15" s="2">
        <v>126021</v>
      </c>
      <c r="M15" s="2">
        <v>3496080160</v>
      </c>
      <c r="O15" s="2">
        <v>2953594318</v>
      </c>
      <c r="Q15" s="2">
        <v>542485842</v>
      </c>
    </row>
    <row r="16" spans="1:17" ht="18.75" x14ac:dyDescent="0.45">
      <c r="A16" s="10" t="s">
        <v>39</v>
      </c>
      <c r="C16" s="2">
        <v>300000</v>
      </c>
      <c r="E16" s="2">
        <v>3679088131</v>
      </c>
      <c r="G16" s="2">
        <v>3618280862</v>
      </c>
      <c r="I16" s="2">
        <v>60807269</v>
      </c>
      <c r="K16" s="2">
        <v>300000</v>
      </c>
      <c r="M16" s="2">
        <v>3679088131</v>
      </c>
      <c r="O16" s="2">
        <v>3618280862</v>
      </c>
      <c r="Q16" s="2">
        <v>60807269</v>
      </c>
    </row>
    <row r="17" spans="1:17" ht="18.75" x14ac:dyDescent="0.45">
      <c r="A17" s="10" t="s">
        <v>41</v>
      </c>
      <c r="C17" s="2">
        <v>600</v>
      </c>
      <c r="E17" s="2">
        <v>8946450</v>
      </c>
      <c r="G17" s="2">
        <v>13560124</v>
      </c>
      <c r="I17" s="2">
        <v>-4613674</v>
      </c>
      <c r="K17" s="2">
        <v>600</v>
      </c>
      <c r="M17" s="2">
        <v>8946450</v>
      </c>
      <c r="O17" s="2">
        <v>13560124</v>
      </c>
      <c r="Q17" s="2">
        <v>-4613674</v>
      </c>
    </row>
    <row r="18" spans="1:17" ht="18.75" x14ac:dyDescent="0.45">
      <c r="A18" s="11" t="s">
        <v>45</v>
      </c>
      <c r="C18" s="11">
        <f>SUM(C9:$C$17)</f>
        <v>3626621</v>
      </c>
      <c r="E18" s="11">
        <f>SUM(E9:$E$17)</f>
        <v>35245607749</v>
      </c>
      <c r="G18" s="11">
        <f>SUM(G9:$G$17)</f>
        <v>37404799505</v>
      </c>
      <c r="I18" s="11">
        <f>SUM(I9:$I$17)</f>
        <v>-2159191756</v>
      </c>
      <c r="K18" s="11">
        <f>SUM(K9:$K$17)</f>
        <v>4666621</v>
      </c>
      <c r="M18" s="11">
        <f>SUM(M9:$M$17)</f>
        <v>46054186526</v>
      </c>
      <c r="O18" s="11">
        <f>SUM(O9:$O$17)</f>
        <v>48052035094</v>
      </c>
      <c r="Q18" s="11">
        <f>SUM(Q9:$Q$17)</f>
        <v>-1997848568</v>
      </c>
    </row>
    <row r="19" spans="1:17" ht="18.75" x14ac:dyDescent="0.45">
      <c r="C19" s="12"/>
      <c r="E19" s="12"/>
      <c r="G19" s="12"/>
      <c r="I19" s="12"/>
      <c r="K19" s="12"/>
      <c r="M19" s="12"/>
      <c r="O19" s="12"/>
      <c r="Q19" s="12"/>
    </row>
    <row r="21" spans="1:17" ht="18.75" x14ac:dyDescent="0.45">
      <c r="A21" s="16" t="s">
        <v>139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/>
    </row>
  </sheetData>
  <sheetProtection algorithmName="SHA-512" hashValue="5N4XL6emeasByRvk+Tfd4W+3uuxwUG32SRTRM5zya1uP8HJH7QmdJ/C3CZgp3IIfiNjIbapwzNjFEdYtyMVbYA==" saltValue="WW86B57kB74xpuk9S1lEcQ==" spinCount="100000" sheet="1" objects="1" scenarios="1"/>
  <mergeCells count="7">
    <mergeCell ref="A21:Q21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9"/>
  <sheetViews>
    <sheetView rightToLeft="1" view="pageBreakPreview" zoomScale="60" zoomScaleNormal="100" workbookViewId="0">
      <selection activeCell="AD8" sqref="AD8"/>
    </sheetView>
  </sheetViews>
  <sheetFormatPr defaultRowHeight="18" x14ac:dyDescent="0.45"/>
  <cols>
    <col min="1" max="1" width="21.25" style="7" customWidth="1"/>
    <col min="2" max="2" width="1.375" style="7" customWidth="1"/>
    <col min="3" max="3" width="14.25" style="7" customWidth="1"/>
    <col min="4" max="4" width="1.375" style="7" customWidth="1"/>
    <col min="5" max="5" width="17" style="7" customWidth="1"/>
    <col min="6" max="6" width="1.375" style="7" customWidth="1"/>
    <col min="7" max="7" width="17" style="7" customWidth="1"/>
    <col min="8" max="8" width="1.375" style="7" customWidth="1"/>
    <col min="9" max="9" width="17" style="7" customWidth="1"/>
    <col min="10" max="10" width="1.375" style="7" customWidth="1"/>
    <col min="11" max="11" width="14.25" style="7" customWidth="1"/>
    <col min="12" max="12" width="1.375" style="7" customWidth="1"/>
    <col min="13" max="13" width="17" style="7" customWidth="1"/>
    <col min="14" max="14" width="1.375" style="7" customWidth="1"/>
    <col min="15" max="15" width="17" style="7" customWidth="1"/>
    <col min="16" max="16" width="1.375" style="7" customWidth="1"/>
    <col min="17" max="17" width="17" style="7" customWidth="1"/>
    <col min="18" max="16384" width="9" style="7"/>
  </cols>
  <sheetData>
    <row r="1" spans="1:17" ht="20.100000000000001" customHeight="1" x14ac:dyDescent="0.45">
      <c r="A1" s="4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0.100000000000001" customHeight="1" x14ac:dyDescent="0.45">
      <c r="A2" s="4" t="s">
        <v>90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0.100000000000001" customHeight="1" x14ac:dyDescent="0.4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5" spans="1:17" ht="21" x14ac:dyDescent="0.45">
      <c r="A5" s="5" t="s">
        <v>140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7" spans="1:17" ht="21" x14ac:dyDescent="0.45">
      <c r="C7" s="13" t="s">
        <v>106</v>
      </c>
      <c r="D7" s="14"/>
      <c r="E7" s="14"/>
      <c r="F7" s="14"/>
      <c r="G7" s="14"/>
      <c r="H7" s="14"/>
      <c r="I7" s="14"/>
      <c r="K7" s="13" t="s">
        <v>7</v>
      </c>
      <c r="L7" s="14"/>
      <c r="M7" s="14"/>
      <c r="N7" s="14"/>
      <c r="O7" s="14"/>
      <c r="P7" s="14"/>
      <c r="Q7" s="14"/>
    </row>
    <row r="8" spans="1:17" ht="42" x14ac:dyDescent="0.45">
      <c r="A8" s="15" t="s">
        <v>92</v>
      </c>
      <c r="C8" s="9" t="s">
        <v>9</v>
      </c>
      <c r="E8" s="9" t="s">
        <v>11</v>
      </c>
      <c r="G8" s="9" t="s">
        <v>137</v>
      </c>
      <c r="I8" s="9" t="s">
        <v>141</v>
      </c>
      <c r="K8" s="9" t="s">
        <v>9</v>
      </c>
      <c r="M8" s="9" t="s">
        <v>11</v>
      </c>
      <c r="O8" s="9" t="s">
        <v>137</v>
      </c>
      <c r="Q8" s="9" t="s">
        <v>141</v>
      </c>
    </row>
    <row r="9" spans="1:17" ht="18.75" x14ac:dyDescent="0.45">
      <c r="A9" s="10" t="s">
        <v>17</v>
      </c>
      <c r="C9" s="2">
        <v>1040000</v>
      </c>
      <c r="E9" s="2">
        <v>21503289600</v>
      </c>
      <c r="G9" s="2">
        <v>18998365290</v>
      </c>
      <c r="I9" s="2">
        <v>2504924310</v>
      </c>
      <c r="K9" s="2">
        <v>1040000</v>
      </c>
      <c r="M9" s="2">
        <v>21503289600</v>
      </c>
      <c r="O9" s="2">
        <v>18998365290</v>
      </c>
      <c r="Q9" s="2">
        <v>2504924310</v>
      </c>
    </row>
    <row r="10" spans="1:17" ht="18.75" x14ac:dyDescent="0.45">
      <c r="A10" s="10" t="s">
        <v>57</v>
      </c>
      <c r="C10" s="2">
        <v>100000</v>
      </c>
      <c r="E10" s="2">
        <v>99918136440</v>
      </c>
      <c r="G10" s="2">
        <v>99982125000</v>
      </c>
      <c r="I10" s="2">
        <v>-63988560</v>
      </c>
      <c r="K10" s="2">
        <v>100000</v>
      </c>
      <c r="M10" s="2">
        <v>99918136440</v>
      </c>
      <c r="O10" s="2">
        <v>100017875000</v>
      </c>
      <c r="Q10" s="2">
        <v>-99738560</v>
      </c>
    </row>
    <row r="11" spans="1:17" ht="18.75" x14ac:dyDescent="0.45">
      <c r="A11" s="10" t="s">
        <v>18</v>
      </c>
      <c r="C11" s="2">
        <v>1000000</v>
      </c>
      <c r="E11" s="2">
        <v>8479246500</v>
      </c>
      <c r="G11" s="2">
        <v>9990202500</v>
      </c>
      <c r="I11" s="2">
        <v>-1510956000</v>
      </c>
      <c r="K11" s="2">
        <v>1000000</v>
      </c>
      <c r="M11" s="2">
        <v>8479246500</v>
      </c>
      <c r="O11" s="2">
        <v>10019289248</v>
      </c>
      <c r="Q11" s="2">
        <v>-1540042748</v>
      </c>
    </row>
    <row r="12" spans="1:17" ht="18.75" x14ac:dyDescent="0.45">
      <c r="A12" s="10" t="s">
        <v>19</v>
      </c>
      <c r="C12" s="2">
        <v>900272</v>
      </c>
      <c r="E12" s="2">
        <v>4626712523</v>
      </c>
      <c r="G12" s="2">
        <v>4756745818</v>
      </c>
      <c r="I12" s="2">
        <v>-130033295</v>
      </c>
      <c r="K12" s="2">
        <v>900272</v>
      </c>
      <c r="M12" s="2">
        <v>4626712523</v>
      </c>
      <c r="O12" s="2">
        <v>4756745818</v>
      </c>
      <c r="Q12" s="2">
        <v>-130033295</v>
      </c>
    </row>
    <row r="13" spans="1:17" ht="37.5" x14ac:dyDescent="0.45">
      <c r="A13" s="10" t="s">
        <v>20</v>
      </c>
      <c r="C13" s="2">
        <v>0</v>
      </c>
      <c r="E13" s="2">
        <v>0</v>
      </c>
      <c r="G13" s="2">
        <v>46473915</v>
      </c>
      <c r="I13" s="2">
        <v>-46473915</v>
      </c>
      <c r="K13" s="30">
        <v>0</v>
      </c>
      <c r="L13" s="30"/>
      <c r="M13" s="30">
        <v>0</v>
      </c>
      <c r="N13" s="30"/>
      <c r="O13" s="30">
        <v>0</v>
      </c>
      <c r="P13" s="30"/>
      <c r="Q13" s="30">
        <v>0</v>
      </c>
    </row>
    <row r="14" spans="1:17" ht="18.75" x14ac:dyDescent="0.45">
      <c r="A14" s="10" t="s">
        <v>21</v>
      </c>
      <c r="C14" s="2">
        <v>0</v>
      </c>
      <c r="E14" s="2">
        <v>0</v>
      </c>
      <c r="G14" s="2">
        <v>-43493921</v>
      </c>
      <c r="I14" s="2">
        <v>43493921</v>
      </c>
      <c r="K14" s="30">
        <v>0</v>
      </c>
      <c r="L14" s="30"/>
      <c r="M14" s="30">
        <v>0</v>
      </c>
      <c r="N14" s="30"/>
      <c r="O14" s="30">
        <v>0</v>
      </c>
      <c r="P14" s="30"/>
      <c r="Q14" s="30">
        <v>0</v>
      </c>
    </row>
    <row r="15" spans="1:17" ht="18.75" x14ac:dyDescent="0.45">
      <c r="A15" s="10" t="s">
        <v>22</v>
      </c>
      <c r="C15" s="2">
        <v>150000</v>
      </c>
      <c r="E15" s="2">
        <v>3548758500</v>
      </c>
      <c r="G15" s="2">
        <v>3056703750</v>
      </c>
      <c r="I15" s="2">
        <v>492054750</v>
      </c>
      <c r="K15" s="2">
        <v>150000</v>
      </c>
      <c r="M15" s="2">
        <v>3548758500</v>
      </c>
      <c r="O15" s="2">
        <v>3080509555</v>
      </c>
      <c r="Q15" s="2">
        <v>468248945</v>
      </c>
    </row>
    <row r="16" spans="1:17" ht="18.75" x14ac:dyDescent="0.45">
      <c r="A16" s="10" t="s">
        <v>23</v>
      </c>
      <c r="C16" s="2">
        <v>0</v>
      </c>
      <c r="E16" s="2">
        <v>0</v>
      </c>
      <c r="G16" s="2">
        <v>247028812</v>
      </c>
      <c r="I16" s="2">
        <v>-247028812</v>
      </c>
    </row>
    <row r="17" spans="1:17" ht="18.75" x14ac:dyDescent="0.45">
      <c r="A17" s="10" t="s">
        <v>24</v>
      </c>
      <c r="C17" s="2">
        <v>500000</v>
      </c>
      <c r="E17" s="2">
        <v>10387822500</v>
      </c>
      <c r="G17" s="2">
        <v>10238715000</v>
      </c>
      <c r="I17" s="2">
        <v>149107500</v>
      </c>
      <c r="K17" s="2">
        <v>500000</v>
      </c>
      <c r="M17" s="2">
        <v>10387822500</v>
      </c>
      <c r="O17" s="2">
        <v>9416255093</v>
      </c>
      <c r="Q17" s="2">
        <v>971567407</v>
      </c>
    </row>
    <row r="18" spans="1:17" ht="18.75" x14ac:dyDescent="0.45">
      <c r="A18" s="10" t="s">
        <v>25</v>
      </c>
      <c r="C18" s="2">
        <v>5500000</v>
      </c>
      <c r="E18" s="2">
        <v>10180066050</v>
      </c>
      <c r="G18" s="2">
        <v>10364609270</v>
      </c>
      <c r="I18" s="2">
        <v>-184543220</v>
      </c>
      <c r="K18" s="2">
        <v>5500000</v>
      </c>
      <c r="M18" s="2">
        <v>10180066050</v>
      </c>
      <c r="O18" s="2">
        <v>10364609270</v>
      </c>
      <c r="Q18" s="2">
        <v>-184543220</v>
      </c>
    </row>
    <row r="19" spans="1:17" ht="18.75" x14ac:dyDescent="0.45">
      <c r="A19" s="10" t="s">
        <v>26</v>
      </c>
      <c r="C19" s="2">
        <v>1300000</v>
      </c>
      <c r="E19" s="2">
        <v>6319175850</v>
      </c>
      <c r="G19" s="2">
        <v>6810236550</v>
      </c>
      <c r="I19" s="2">
        <v>-491060700</v>
      </c>
      <c r="K19" s="2">
        <v>1300000</v>
      </c>
      <c r="M19" s="2">
        <v>6319175850</v>
      </c>
      <c r="O19" s="2">
        <v>7258129258</v>
      </c>
      <c r="Q19" s="2">
        <v>-938953408</v>
      </c>
    </row>
    <row r="20" spans="1:17" ht="18.75" x14ac:dyDescent="0.45">
      <c r="A20" s="10" t="s">
        <v>27</v>
      </c>
      <c r="C20" s="2">
        <v>510000</v>
      </c>
      <c r="E20" s="2">
        <v>5825033595</v>
      </c>
      <c r="G20" s="2">
        <v>5840242560</v>
      </c>
      <c r="I20" s="2">
        <v>-15208965</v>
      </c>
      <c r="K20" s="2">
        <v>510000</v>
      </c>
      <c r="M20" s="2">
        <v>5825033595</v>
      </c>
      <c r="O20" s="2">
        <v>5081570256</v>
      </c>
      <c r="Q20" s="2">
        <v>743463339</v>
      </c>
    </row>
    <row r="21" spans="1:17" ht="18.75" x14ac:dyDescent="0.45">
      <c r="A21" s="10" t="s">
        <v>28</v>
      </c>
      <c r="C21" s="2">
        <v>500000</v>
      </c>
      <c r="E21" s="2">
        <v>7251594750</v>
      </c>
      <c r="G21" s="2">
        <v>7428894295</v>
      </c>
      <c r="I21" s="2">
        <v>-177299545</v>
      </c>
      <c r="K21" s="2">
        <v>500000</v>
      </c>
      <c r="M21" s="2">
        <v>7251594750</v>
      </c>
      <c r="O21" s="2">
        <v>7428894295</v>
      </c>
      <c r="Q21" s="2">
        <v>-177299545</v>
      </c>
    </row>
    <row r="22" spans="1:17" ht="18.75" x14ac:dyDescent="0.45">
      <c r="A22" s="10" t="s">
        <v>29</v>
      </c>
      <c r="C22" s="2">
        <v>194</v>
      </c>
      <c r="E22" s="2">
        <v>2751908</v>
      </c>
      <c r="G22" s="2">
        <v>2479996</v>
      </c>
      <c r="I22" s="2">
        <v>271912</v>
      </c>
      <c r="K22" s="2">
        <v>194</v>
      </c>
      <c r="M22" s="2">
        <v>2751908</v>
      </c>
      <c r="O22" s="2">
        <v>2396898</v>
      </c>
      <c r="Q22" s="2">
        <v>355010</v>
      </c>
    </row>
    <row r="23" spans="1:17" ht="18.75" x14ac:dyDescent="0.45">
      <c r="A23" s="10" t="s">
        <v>30</v>
      </c>
      <c r="C23" s="2">
        <v>500000</v>
      </c>
      <c r="E23" s="2">
        <v>10144280250</v>
      </c>
      <c r="G23" s="2">
        <v>10317443590</v>
      </c>
      <c r="I23" s="2">
        <v>-173163340</v>
      </c>
      <c r="K23" s="2">
        <v>500000</v>
      </c>
      <c r="M23" s="2">
        <v>10144280250</v>
      </c>
      <c r="O23" s="2">
        <v>10317443590</v>
      </c>
      <c r="Q23" s="2">
        <v>-173163340</v>
      </c>
    </row>
    <row r="24" spans="1:17" ht="18.75" x14ac:dyDescent="0.45">
      <c r="A24" s="10" t="s">
        <v>31</v>
      </c>
      <c r="C24" s="2">
        <v>500000</v>
      </c>
      <c r="E24" s="2">
        <v>4095486000</v>
      </c>
      <c r="G24" s="2">
        <v>3592903710</v>
      </c>
      <c r="I24" s="2">
        <v>502582290</v>
      </c>
      <c r="K24" s="2">
        <v>500000</v>
      </c>
      <c r="M24" s="2">
        <v>4095486000</v>
      </c>
      <c r="O24" s="2">
        <v>6054058021</v>
      </c>
      <c r="Q24" s="2">
        <v>-1958572021</v>
      </c>
    </row>
    <row r="25" spans="1:17" ht="18.75" x14ac:dyDescent="0.45">
      <c r="A25" s="10" t="s">
        <v>32</v>
      </c>
      <c r="C25" s="2">
        <v>300000</v>
      </c>
      <c r="E25" s="2">
        <v>3396668850</v>
      </c>
      <c r="G25" s="2">
        <v>4452349950</v>
      </c>
      <c r="I25" s="2">
        <v>-1055681100</v>
      </c>
      <c r="K25" s="2">
        <v>300000</v>
      </c>
      <c r="M25" s="2">
        <v>3396668850</v>
      </c>
      <c r="O25" s="2">
        <v>4747306578</v>
      </c>
      <c r="Q25" s="2">
        <v>-1350637728</v>
      </c>
    </row>
    <row r="26" spans="1:17" ht="18.75" x14ac:dyDescent="0.45">
      <c r="A26" s="10" t="s">
        <v>33</v>
      </c>
      <c r="C26" s="2">
        <v>1000000</v>
      </c>
      <c r="E26" s="2">
        <v>11411694000</v>
      </c>
      <c r="G26" s="2">
        <v>12465387000</v>
      </c>
      <c r="I26" s="2">
        <v>-1053693000</v>
      </c>
      <c r="K26" s="2">
        <v>1000000</v>
      </c>
      <c r="M26" s="2">
        <v>11411694000</v>
      </c>
      <c r="O26" s="2">
        <v>11791193113</v>
      </c>
      <c r="Q26" s="2">
        <v>-379499113</v>
      </c>
    </row>
    <row r="27" spans="1:17" ht="18.75" x14ac:dyDescent="0.45">
      <c r="A27" s="10" t="s">
        <v>34</v>
      </c>
      <c r="C27" s="2">
        <v>123979</v>
      </c>
      <c r="E27" s="2">
        <v>3074871058</v>
      </c>
      <c r="G27" s="2">
        <v>3409765647</v>
      </c>
      <c r="I27" s="2">
        <v>-334894589</v>
      </c>
      <c r="K27" s="2">
        <v>123979</v>
      </c>
      <c r="M27" s="2">
        <v>3074871058</v>
      </c>
      <c r="O27" s="2">
        <v>2926322393</v>
      </c>
      <c r="Q27" s="2">
        <v>148548665</v>
      </c>
    </row>
    <row r="28" spans="1:17" ht="18.75" x14ac:dyDescent="0.45">
      <c r="A28" s="10" t="s">
        <v>35</v>
      </c>
      <c r="C28" s="2">
        <v>1000000</v>
      </c>
      <c r="E28" s="2">
        <v>7246624500</v>
      </c>
      <c r="G28" s="2">
        <v>7495137000</v>
      </c>
      <c r="I28" s="2">
        <v>-248512500</v>
      </c>
      <c r="K28" s="2">
        <v>1000000</v>
      </c>
      <c r="M28" s="2">
        <v>7246624500</v>
      </c>
      <c r="O28" s="2">
        <v>7384256575</v>
      </c>
      <c r="Q28" s="2">
        <v>-137632075</v>
      </c>
    </row>
    <row r="29" spans="1:17" ht="18.75" x14ac:dyDescent="0.45">
      <c r="A29" s="10" t="s">
        <v>36</v>
      </c>
      <c r="C29" s="2">
        <v>115983</v>
      </c>
      <c r="E29" s="2">
        <v>4690115219</v>
      </c>
      <c r="G29" s="2">
        <v>5016394129</v>
      </c>
      <c r="I29" s="2">
        <v>-326278910</v>
      </c>
      <c r="K29" s="2">
        <v>115983</v>
      </c>
      <c r="M29" s="2">
        <v>4690115219</v>
      </c>
      <c r="O29" s="2">
        <v>4885282237</v>
      </c>
      <c r="Q29" s="2">
        <v>-195167018</v>
      </c>
    </row>
    <row r="30" spans="1:17" ht="18.75" x14ac:dyDescent="0.45">
      <c r="A30" s="10" t="s">
        <v>37</v>
      </c>
      <c r="C30" s="2">
        <v>500000</v>
      </c>
      <c r="E30" s="2">
        <v>4547778750</v>
      </c>
      <c r="G30" s="2">
        <v>4512987000</v>
      </c>
      <c r="I30" s="2">
        <v>34791750</v>
      </c>
      <c r="K30" s="2">
        <v>500000</v>
      </c>
      <c r="M30" s="2">
        <v>4547778750</v>
      </c>
      <c r="O30" s="2">
        <v>4546214941</v>
      </c>
      <c r="Q30" s="2">
        <v>1563809</v>
      </c>
    </row>
    <row r="31" spans="1:17" ht="18.75" x14ac:dyDescent="0.45">
      <c r="A31" s="10" t="s">
        <v>38</v>
      </c>
      <c r="C31" s="2">
        <v>95000</v>
      </c>
      <c r="E31" s="2">
        <v>512780692</v>
      </c>
      <c r="G31" s="2">
        <v>527890252</v>
      </c>
      <c r="I31" s="2">
        <v>-15109560</v>
      </c>
      <c r="K31" s="2">
        <v>95000</v>
      </c>
      <c r="M31" s="2">
        <v>512780692</v>
      </c>
      <c r="O31" s="2">
        <v>501114602</v>
      </c>
      <c r="Q31" s="2">
        <v>11666090</v>
      </c>
    </row>
    <row r="32" spans="1:17" ht="18.75" x14ac:dyDescent="0.45">
      <c r="A32" s="10" t="s">
        <v>39</v>
      </c>
      <c r="C32" s="2">
        <v>0</v>
      </c>
      <c r="E32" s="2">
        <v>0</v>
      </c>
      <c r="G32" s="2">
        <v>51599309</v>
      </c>
      <c r="I32" s="2">
        <v>-51599309</v>
      </c>
      <c r="K32" s="30">
        <v>0</v>
      </c>
      <c r="L32" s="30"/>
      <c r="M32" s="30">
        <v>0</v>
      </c>
      <c r="N32" s="30"/>
      <c r="O32" s="30">
        <v>0</v>
      </c>
      <c r="P32" s="30"/>
      <c r="Q32" s="30">
        <v>0</v>
      </c>
    </row>
    <row r="33" spans="1:17" ht="18.75" x14ac:dyDescent="0.45">
      <c r="A33" s="10" t="s">
        <v>40</v>
      </c>
      <c r="C33" s="2">
        <v>800000</v>
      </c>
      <c r="E33" s="2">
        <v>8684020800</v>
      </c>
      <c r="G33" s="2">
        <v>9757594800</v>
      </c>
      <c r="I33" s="2">
        <v>-1073574000</v>
      </c>
      <c r="K33" s="2">
        <v>800000</v>
      </c>
      <c r="M33" s="2">
        <v>8684020800</v>
      </c>
      <c r="O33" s="2">
        <v>9671028397</v>
      </c>
      <c r="Q33" s="2">
        <v>-987007597</v>
      </c>
    </row>
    <row r="34" spans="1:17" ht="18.75" x14ac:dyDescent="0.45">
      <c r="A34" s="10" t="s">
        <v>43</v>
      </c>
      <c r="C34" s="2">
        <v>400000</v>
      </c>
      <c r="E34" s="2">
        <v>11252646000</v>
      </c>
      <c r="G34" s="2">
        <v>14552892000</v>
      </c>
      <c r="I34" s="2">
        <v>-3300246000</v>
      </c>
      <c r="K34" s="2">
        <v>400000</v>
      </c>
      <c r="M34" s="2">
        <v>11252646000</v>
      </c>
      <c r="O34" s="2">
        <v>11319143133</v>
      </c>
      <c r="Q34" s="2">
        <v>-66497133</v>
      </c>
    </row>
    <row r="35" spans="1:17" ht="18.75" x14ac:dyDescent="0.45">
      <c r="A35" s="10" t="s">
        <v>44</v>
      </c>
      <c r="C35" s="2">
        <v>280000</v>
      </c>
      <c r="E35" s="2">
        <v>4444993980</v>
      </c>
      <c r="G35" s="2">
        <v>4692711240</v>
      </c>
      <c r="I35" s="2">
        <v>-247717260</v>
      </c>
      <c r="K35" s="2">
        <v>280000</v>
      </c>
      <c r="M35" s="2">
        <v>4444993980</v>
      </c>
      <c r="O35" s="2">
        <v>4423810334</v>
      </c>
      <c r="Q35" s="2">
        <v>21183646</v>
      </c>
    </row>
    <row r="36" spans="1:17" ht="18.75" x14ac:dyDescent="0.45">
      <c r="A36" s="11" t="s">
        <v>45</v>
      </c>
      <c r="C36" s="11">
        <f>SUM(C9:$C$35)</f>
        <v>17115428</v>
      </c>
      <c r="E36" s="11">
        <f>SUM(E9:$E$35)</f>
        <v>251544548315</v>
      </c>
      <c r="G36" s="11">
        <f>SUM(G9:$G$35)</f>
        <v>258564384462</v>
      </c>
      <c r="I36" s="11">
        <f>SUM(I9:$I$35)</f>
        <v>-7019836147</v>
      </c>
      <c r="K36" s="11">
        <f>SUM(K9:$K$35)</f>
        <v>17115428</v>
      </c>
      <c r="M36" s="11">
        <f>SUM(M9:$M$35)</f>
        <v>251544548315</v>
      </c>
      <c r="O36" s="11">
        <f>SUM(O9:$O$35)</f>
        <v>254991813895</v>
      </c>
      <c r="Q36" s="11">
        <f>SUM(Q9:$Q$35)</f>
        <v>-3447265580</v>
      </c>
    </row>
    <row r="37" spans="1:17" ht="18.75" x14ac:dyDescent="0.45">
      <c r="C37" s="12"/>
      <c r="E37" s="12"/>
      <c r="G37" s="12"/>
      <c r="I37" s="12"/>
      <c r="K37" s="12"/>
      <c r="M37" s="12"/>
      <c r="O37" s="12"/>
      <c r="Q37" s="12"/>
    </row>
    <row r="39" spans="1:17" ht="18.75" x14ac:dyDescent="0.45">
      <c r="A39" s="16" t="s">
        <v>139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8"/>
    </row>
  </sheetData>
  <sheetProtection algorithmName="SHA-512" hashValue="5qKC/4fGKhNBzG7IpRX/aSunPKC7s7q/lSuQDFhJtaTs2m7bXSS9V8HGx2IBWfDen/IhVkyN4bU2SVVK9VdZqw==" saltValue="738BnI9fxREuTZyHC+NnuA==" spinCount="100000" sheet="1" objects="1" scenarios="1"/>
  <mergeCells count="7">
    <mergeCell ref="A39:Q3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0</vt:lpstr>
      <vt:lpstr>1</vt:lpstr>
      <vt:lpstr>3</vt:lpstr>
      <vt:lpstr>5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Yaser Mahmoudi Jam</cp:lastModifiedBy>
  <dcterms:created xsi:type="dcterms:W3CDTF">2022-06-23T06:07:06Z</dcterms:created>
  <dcterms:modified xsi:type="dcterms:W3CDTF">2022-06-23T06:18:53Z</dcterms:modified>
</cp:coreProperties>
</file>