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5-پتروشیمی دماوند\عملیات حسابداری\گزارش پرتفوی\1403\14030631\"/>
    </mc:Choice>
  </mc:AlternateContent>
  <xr:revisionPtr revIDLastSave="0" documentId="13_ncr:1_{E909DD45-3893-4182-9036-F0D0DA23D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" sheetId="5" r:id="rId3"/>
    <sheet name="تعدیل قیمت" sheetId="6" r:id="rId4"/>
    <sheet name="سپرده" sheetId="7" r:id="rId5"/>
    <sheet name="درآمد" sheetId="8" r:id="rId6"/>
    <sheet name="درآمد سرمایه گذاری در سهام" sheetId="9" r:id="rId7"/>
    <sheet name="درآمد سرمایه گذاری در اوراق به" sheetId="11" r:id="rId8"/>
    <sheet name="درآمد سپرده بانکی" sheetId="13" r:id="rId9"/>
    <sheet name="سایر درآمدها" sheetId="14" r:id="rId10"/>
    <sheet name="درآمد سود سهام" sheetId="15" r:id="rId11"/>
    <sheet name="سود اوراق بهادار" sheetId="17" r:id="rId12"/>
    <sheet name="سود سپرده بانکی" sheetId="18" r:id="rId13"/>
    <sheet name="درآمد ناشی از فروش" sheetId="19" r:id="rId14"/>
    <sheet name="درآمد ناشی از تغییر قیمت اوراق" sheetId="21" r:id="rId15"/>
  </sheets>
  <definedNames>
    <definedName name="_xlnm.Print_Area" localSheetId="2">اوراق!$A$1:$AL$10</definedName>
    <definedName name="_xlnm.Print_Area" localSheetId="3">'تعدیل قیمت'!$A$1:$N$10</definedName>
    <definedName name="_xlnm.Print_Area" localSheetId="5">درآمد!$A$1:$K$12</definedName>
    <definedName name="_xlnm.Print_Area" localSheetId="8">'درآمد سپرده بانکی'!$A$1:$K$10</definedName>
    <definedName name="_xlnm.Print_Area" localSheetId="7">'درآمد سرمایه گذاری در اوراق به'!$A$1:$S$10</definedName>
    <definedName name="_xlnm.Print_Area" localSheetId="6">'درآمد سرمایه گذاری در سهام'!$A$1:$X$72</definedName>
    <definedName name="_xlnm.Print_Area" localSheetId="10">'درآمد سود سهام'!$A$1:$T$50</definedName>
    <definedName name="_xlnm.Print_Area" localSheetId="14">'درآمد ناشی از تغییر قیمت اوراق'!$A$1:$S$62</definedName>
    <definedName name="_xlnm.Print_Area" localSheetId="13">'درآمد ناشی از فروش'!$A$1:$R$57</definedName>
    <definedName name="_xlnm.Print_Area" localSheetId="9">'سایر درآمدها'!$A$1:$G$10</definedName>
    <definedName name="_xlnm.Print_Area" localSheetId="4">سپرده!$A$1:$M$11</definedName>
    <definedName name="_xlnm.Print_Area" localSheetId="1">سهام!$A$1:$AC$62</definedName>
    <definedName name="_xlnm.Print_Area" localSheetId="11">'سود اوراق بهادار'!$A$1:$U$9</definedName>
    <definedName name="_xlnm.Print_Area" localSheetId="12">'سود سپرده بانکی'!$A$1:$N$10</definedName>
    <definedName name="_xlnm.Print_Area" localSheetId="0">'صورت وضعیت'!$A$1:$B$9</definedName>
  </definedNames>
  <calcPr calcId="191029"/>
</workbook>
</file>

<file path=xl/calcChain.xml><?xml version="1.0" encoding="utf-8"?>
<calcChain xmlns="http://schemas.openxmlformats.org/spreadsheetml/2006/main">
  <c r="U72" i="9" l="1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9" i="9"/>
  <c r="P72" i="9"/>
  <c r="I56" i="19"/>
  <c r="I9" i="19"/>
  <c r="I10" i="19"/>
  <c r="I11" i="19"/>
  <c r="I12" i="19"/>
  <c r="I13" i="19"/>
  <c r="I14" i="19"/>
  <c r="I57" i="19" s="1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56" i="19"/>
  <c r="Q8" i="19"/>
  <c r="S50" i="15"/>
  <c r="D10" i="13"/>
  <c r="J10" i="13"/>
  <c r="J9" i="13"/>
  <c r="J8" i="13"/>
  <c r="F10" i="13"/>
  <c r="F9" i="13"/>
  <c r="F8" i="13"/>
  <c r="F9" i="8" l="1"/>
  <c r="F10" i="8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12" i="9"/>
  <c r="J13" i="9"/>
  <c r="J11" i="9"/>
  <c r="J10" i="9"/>
  <c r="J9" i="9"/>
  <c r="L9" i="7"/>
  <c r="L11" i="7" s="1"/>
  <c r="D10" i="14"/>
  <c r="F10" i="14"/>
  <c r="H10" i="13"/>
  <c r="L10" i="7"/>
  <c r="K10" i="6" l="1"/>
  <c r="AL10" i="5"/>
  <c r="AL9" i="5"/>
  <c r="AB9" i="2"/>
  <c r="AB59" i="2"/>
  <c r="AB60" i="2"/>
  <c r="AB61" i="2"/>
  <c r="AB55" i="2"/>
  <c r="AB56" i="2"/>
  <c r="AB57" i="2"/>
  <c r="AB58" i="2"/>
  <c r="AB52" i="2"/>
  <c r="AB53" i="2"/>
  <c r="AB54" i="2"/>
  <c r="AB47" i="2"/>
  <c r="AB48" i="2"/>
  <c r="AB49" i="2"/>
  <c r="AB50" i="2"/>
  <c r="AB51" i="2"/>
  <c r="AB44" i="2"/>
  <c r="AB45" i="2"/>
  <c r="AB46" i="2"/>
  <c r="AB39" i="2"/>
  <c r="AB40" i="2"/>
  <c r="AB41" i="2"/>
  <c r="AB42" i="2"/>
  <c r="AB43" i="2"/>
  <c r="AB34" i="2"/>
  <c r="AB35" i="2"/>
  <c r="AB36" i="2"/>
  <c r="AB37" i="2"/>
  <c r="AB38" i="2"/>
  <c r="AB30" i="2"/>
  <c r="AB31" i="2"/>
  <c r="AB32" i="2"/>
  <c r="AB33" i="2"/>
  <c r="AB26" i="2"/>
  <c r="AB27" i="2"/>
  <c r="AB28" i="2"/>
  <c r="AB29" i="2"/>
  <c r="AB25" i="2"/>
  <c r="AB24" i="2"/>
  <c r="AB23" i="2"/>
  <c r="AB22" i="2"/>
  <c r="AB21" i="2"/>
  <c r="AB20" i="2"/>
  <c r="AB19" i="2"/>
  <c r="AB18" i="2"/>
  <c r="AB17" i="2"/>
  <c r="AB10" i="2"/>
  <c r="AB16" i="2"/>
  <c r="AB15" i="2"/>
  <c r="AB14" i="2"/>
  <c r="AB13" i="2"/>
  <c r="AB12" i="2"/>
  <c r="AB11" i="2"/>
  <c r="J9" i="8"/>
  <c r="F11" i="8"/>
  <c r="J10" i="8"/>
  <c r="F8" i="8"/>
  <c r="S72" i="9"/>
  <c r="N72" i="9"/>
  <c r="L72" i="9"/>
  <c r="J72" i="9"/>
  <c r="H72" i="9"/>
  <c r="F72" i="9"/>
  <c r="D72" i="9"/>
  <c r="J11" i="8" l="1"/>
  <c r="F12" i="8"/>
  <c r="H11" i="8" s="1"/>
  <c r="J8" i="8"/>
  <c r="Q62" i="21"/>
  <c r="O62" i="21"/>
  <c r="M62" i="21"/>
  <c r="K62" i="21"/>
  <c r="I62" i="21"/>
  <c r="G62" i="21"/>
  <c r="E62" i="21"/>
  <c r="C62" i="21"/>
  <c r="Q57" i="19"/>
  <c r="O57" i="19"/>
  <c r="M57" i="19"/>
  <c r="K57" i="19"/>
  <c r="G57" i="19"/>
  <c r="E57" i="19"/>
  <c r="C57" i="19"/>
  <c r="E10" i="18"/>
  <c r="K10" i="18"/>
  <c r="M10" i="18"/>
  <c r="I10" i="18"/>
  <c r="G10" i="18"/>
  <c r="C10" i="18"/>
  <c r="T9" i="17"/>
  <c r="P9" i="17"/>
  <c r="L9" i="17"/>
  <c r="N9" i="17"/>
  <c r="J9" i="17"/>
  <c r="R10" i="11"/>
  <c r="P10" i="11"/>
  <c r="N10" i="11"/>
  <c r="L10" i="11"/>
  <c r="J10" i="11"/>
  <c r="H10" i="11"/>
  <c r="F10" i="11"/>
  <c r="D10" i="11"/>
  <c r="F9" i="11"/>
  <c r="Q50" i="15"/>
  <c r="O50" i="15"/>
  <c r="M50" i="15"/>
  <c r="K50" i="15"/>
  <c r="I50" i="15"/>
  <c r="AB62" i="2"/>
  <c r="Z62" i="2"/>
  <c r="X62" i="2"/>
  <c r="T62" i="2"/>
  <c r="R62" i="2"/>
  <c r="P62" i="2"/>
  <c r="N62" i="2"/>
  <c r="L62" i="2"/>
  <c r="J62" i="2"/>
  <c r="F62" i="2"/>
  <c r="H62" i="2"/>
  <c r="J12" i="8" l="1"/>
  <c r="H8" i="8"/>
  <c r="W21" i="9"/>
  <c r="W33" i="9"/>
  <c r="W45" i="9"/>
  <c r="W57" i="9"/>
  <c r="W69" i="9"/>
  <c r="H9" i="8"/>
  <c r="W10" i="9"/>
  <c r="W22" i="9"/>
  <c r="W34" i="9"/>
  <c r="W46" i="9"/>
  <c r="W58" i="9"/>
  <c r="W70" i="9"/>
  <c r="W11" i="9"/>
  <c r="W23" i="9"/>
  <c r="W35" i="9"/>
  <c r="W47" i="9"/>
  <c r="W59" i="9"/>
  <c r="W71" i="9"/>
  <c r="W29" i="9"/>
  <c r="W18" i="9"/>
  <c r="W32" i="9"/>
  <c r="W12" i="9"/>
  <c r="W24" i="9"/>
  <c r="W36" i="9"/>
  <c r="W48" i="9"/>
  <c r="W60" i="9"/>
  <c r="W72" i="9"/>
  <c r="W13" i="9"/>
  <c r="W25" i="9"/>
  <c r="W37" i="9"/>
  <c r="W49" i="9"/>
  <c r="W61" i="9"/>
  <c r="W9" i="9"/>
  <c r="W41" i="9"/>
  <c r="W53" i="9"/>
  <c r="W30" i="9"/>
  <c r="W66" i="9"/>
  <c r="W68" i="9"/>
  <c r="W14" i="9"/>
  <c r="W26" i="9"/>
  <c r="W38" i="9"/>
  <c r="W50" i="9"/>
  <c r="W62" i="9"/>
  <c r="W16" i="9"/>
  <c r="W52" i="9"/>
  <c r="W65" i="9"/>
  <c r="W54" i="9"/>
  <c r="W15" i="9"/>
  <c r="W27" i="9"/>
  <c r="W39" i="9"/>
  <c r="W51" i="9"/>
  <c r="W63" i="9"/>
  <c r="W28" i="9"/>
  <c r="W40" i="9"/>
  <c r="W64" i="9"/>
  <c r="W17" i="9"/>
  <c r="W42" i="9"/>
  <c r="W44" i="9"/>
  <c r="H10" i="8"/>
  <c r="W19" i="9"/>
  <c r="W31" i="9"/>
  <c r="W43" i="9"/>
  <c r="W55" i="9"/>
  <c r="W67" i="9"/>
  <c r="W56" i="9"/>
  <c r="W20" i="9"/>
  <c r="H12" i="8" l="1"/>
</calcChain>
</file>

<file path=xl/sharedStrings.xml><?xml version="1.0" encoding="utf-8"?>
<sst xmlns="http://schemas.openxmlformats.org/spreadsheetml/2006/main" count="573" uniqueCount="199">
  <si>
    <t>صندوق سرمایه گذاری بخشی پتروشیمی دماوند</t>
  </si>
  <si>
    <t>صورت وضعیت پرتفوی</t>
  </si>
  <si>
    <t>برای ماه منتهی به 1403/06/31</t>
  </si>
  <si>
    <t>-1</t>
  </si>
  <si>
    <t>سرمایه گذاری ها</t>
  </si>
  <si>
    <t>-1-1</t>
  </si>
  <si>
    <t>سرمایه گذاری در سهام و حق تقدم سهام</t>
  </si>
  <si>
    <t>1403/05/31</t>
  </si>
  <si>
    <t>تغییرات طی دوره</t>
  </si>
  <si>
    <t>1403/06/31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</si>
  <si>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</si>
  <si>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</si>
  <si>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</si>
  <si>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</si>
  <si>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</si>
  <si>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</si>
  <si>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</si>
  <si>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</si>
  <si>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</si>
  <si>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ایرکا پارت صنعت</t>
  </si>
  <si>
    <t>بیمه اتکایی ایران معین</t>
  </si>
  <si>
    <t>پاکدیس</t>
  </si>
  <si>
    <t>پتروشیمی بوعلی سینا</t>
  </si>
  <si>
    <t>پتروشیمی پردیس</t>
  </si>
  <si>
    <t>پتروشیمی تندگویان</t>
  </si>
  <si>
    <t>پتروشیمی جم</t>
  </si>
  <si>
    <t>پتروشیمی جم پیلن</t>
  </si>
  <si>
    <t>پتروشیمی زاگرس</t>
  </si>
  <si>
    <t>پتروشیمی شازند</t>
  </si>
  <si>
    <t>پتروشیمی نوری</t>
  </si>
  <si>
    <t>پتروشیمی‌شیراز</t>
  </si>
  <si>
    <t>پخش هجرت</t>
  </si>
  <si>
    <t>پدیده شیمی قرن</t>
  </si>
  <si>
    <t>تامین سرمایه دماوند</t>
  </si>
  <si>
    <t>تامین‌ ماسه‌ ریخته‌گری‌</t>
  </si>
  <si>
    <t>تایدواترخاورمیانه</t>
  </si>
  <si>
    <t>توسعه خدمات دریایی وبندری سینا</t>
  </si>
  <si>
    <t>تولیدات پتروشیمی قائد بصیر</t>
  </si>
  <si>
    <t>تولیدی و صنعتی گوهرفام</t>
  </si>
  <si>
    <t>تولیدی‌مهرام‌</t>
  </si>
  <si>
    <t>داروسازی شهید قاضی</t>
  </si>
  <si>
    <t>دوده‌ صنعتی‌ پارس‌</t>
  </si>
  <si>
    <t>رادیاتور ایران‌</t>
  </si>
  <si>
    <t>زامیاد</t>
  </si>
  <si>
    <t>س. نفت و گاز و پتروشیمی تأمین</t>
  </si>
  <si>
    <t>سیمان آبیک</t>
  </si>
  <si>
    <t>سیمان ساوه</t>
  </si>
  <si>
    <t>صبا فولاد خلیج فارس</t>
  </si>
  <si>
    <t>صنایع شیمیایی کیمیاگران امروز</t>
  </si>
  <si>
    <t>صنایع فروآلیاژ ایران</t>
  </si>
  <si>
    <t>صنعتی‌ آما</t>
  </si>
  <si>
    <t>فرآوری زغال سنگ پروده طبس</t>
  </si>
  <si>
    <t>فولاد کاوه جنوب کیش</t>
  </si>
  <si>
    <t>گروه‌صنعتی‌سپاهان‌</t>
  </si>
  <si>
    <t>گسترش سوخت سبززاگرس(سهامی عام)</t>
  </si>
  <si>
    <t>گسترش نفت و گاز پارسیان</t>
  </si>
  <si>
    <t>گلتاش‌</t>
  </si>
  <si>
    <t>معدنی‌ املاح‌  ایران‌</t>
  </si>
  <si>
    <t>ملی شیمی کشاورز</t>
  </si>
  <si>
    <t>نورایستا پلاستیک</t>
  </si>
  <si>
    <t>نیروکلر</t>
  </si>
  <si>
    <t>کاشی‌ الوند</t>
  </si>
  <si>
    <t>کربن‌ ایران‌</t>
  </si>
  <si>
    <t>کشاورزی‌ ودامپروی‌ مگسال‌</t>
  </si>
  <si>
    <t>کشت و دام قیام اصفهان</t>
  </si>
  <si>
    <t>کشت وصنعت شریف آباد</t>
  </si>
  <si>
    <t>کلر پارس</t>
  </si>
  <si>
    <t>الکتریک‌ خودرو شرق‌</t>
  </si>
  <si>
    <t>کاشی‌ پارس‌</t>
  </si>
  <si>
    <t>صنعتی زر ماکارون</t>
  </si>
  <si>
    <t>س. صنایع‌شیمیایی‌ایران</t>
  </si>
  <si>
    <t>پتروشیمی فناوران</t>
  </si>
  <si>
    <t>جمع</t>
  </si>
  <si>
    <t>نام سهام</t>
  </si>
  <si>
    <t>نرخ سود موثر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</si>
  <si>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</si>
  <si>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</si>
  <si>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</si>
  <si>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</si>
  <si>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</si>
  <si>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</si>
  <si>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</si>
  <si>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</si>
  <si>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</si>
  <si>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</si>
  <si>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</si>
  <si>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</si>
  <si>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</si>
  <si>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</si>
  <si>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</si>
  <si>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</si>
  <si>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</si>
  <si>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</si>
  <si>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</si>
  <si>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</si>
  <si>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</si>
  <si>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</si>
  <si>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</si>
  <si>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</si>
  <si>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</si>
  <si>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</si>
  <si>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</si>
  <si>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</si>
  <si>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</si>
  <si>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39981643700381</t>
  </si>
  <si>
    <t>سپرده کوتاه مدت بانک پاسارگاد جهان کودک 2908100152310221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</si>
  <si>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</si>
  <si>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</si>
  <si>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</si>
  <si>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</si>
  <si>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</si>
  <si>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</si>
  <si>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</si>
  <si>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</si>
  <si>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</si>
  <si>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</si>
  <si>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</si>
  <si>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</si>
  <si>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</si>
  <si>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</si>
  <si>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</si>
  <si>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</si>
  <si>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</si>
  <si>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</si>
  <si>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</si>
  <si>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</si>
  <si>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</si>
  <si>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</si>
  <si>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</si>
  <si>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دارویی‌ رازک‌</t>
  </si>
  <si>
    <t>فولاد امیرکبیرکاشان</t>
  </si>
  <si>
    <t>صنایع پتروشیمی تخت جمشید</t>
  </si>
  <si>
    <t>ذغال‌سنگ‌ نگین‌ ط‌بس‌</t>
  </si>
  <si>
    <t>پارس‌ دارو</t>
  </si>
  <si>
    <t>سیمان‌هگمتان‌</t>
  </si>
  <si>
    <t>کشتیرانی دریای خزر</t>
  </si>
  <si>
    <t>آنتی بیوتیک سازی ایران</t>
  </si>
  <si>
    <t>صنعتی مینو</t>
  </si>
  <si>
    <t>بهمن  دیزل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</si>
  <si>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</si>
  <si>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</si>
  <si>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</si>
  <si>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</si>
  <si>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</si>
  <si>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</si>
  <si>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</si>
  <si>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</si>
  <si>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</si>
  <si>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</si>
  <si>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</si>
  <si>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</si>
  <si>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</si>
  <si>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</si>
  <si>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</si>
  <si>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</si>
  <si>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</si>
  <si>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</si>
  <si>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1403/05/23</t>
  </si>
  <si>
    <t>1403/04/23</t>
  </si>
  <si>
    <t>1403/04/31</t>
  </si>
  <si>
    <t>1403/04/13</t>
  </si>
  <si>
    <t>1403/04/30</t>
  </si>
  <si>
    <t>1403/03/23</t>
  </si>
  <si>
    <t>1403/02/26</t>
  </si>
  <si>
    <t>1403/02/18</t>
  </si>
  <si>
    <t>1403/04/29</t>
  </si>
  <si>
    <t>1403/05/11</t>
  </si>
  <si>
    <t>1403/04/11</t>
  </si>
  <si>
    <t>1403/03/13</t>
  </si>
  <si>
    <t>1403/02/31</t>
  </si>
  <si>
    <t>1403/03/26</t>
  </si>
  <si>
    <t>1403/06/18</t>
  </si>
  <si>
    <t>1403/04/28</t>
  </si>
  <si>
    <t>1403/03/21</t>
  </si>
  <si>
    <t>1403/03/31</t>
  </si>
  <si>
    <t>1403/04/03</t>
  </si>
  <si>
    <t>1403/03/30</t>
  </si>
  <si>
    <t>1403/04/16</t>
  </si>
  <si>
    <t>1403/02/23</t>
  </si>
  <si>
    <t>1403/02/17</t>
  </si>
  <si>
    <t>1403/04/10</t>
  </si>
  <si>
    <t>1403/02/30</t>
  </si>
  <si>
    <t>1403/02/24</t>
  </si>
  <si>
    <t>1403/04/20</t>
  </si>
  <si>
    <t>1403/01/29</t>
  </si>
  <si>
    <t>1403/02/19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</si>
  <si>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</si>
  <si>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</si>
  <si>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</si>
  <si>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</si>
  <si>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</si>
  <si>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</si>
  <si>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</si>
  <si>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</si>
  <si>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</si>
  <si>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</si>
  <si>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</si>
  <si>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</si>
  <si>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تنزیل سود سهام شرکت ها برای سال مالی قبل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</si>
</sst>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DD8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98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applyFont="1" applyAlignment="1">
      <alignment horizontal="center" vertical="center"/>
    </xf>
    <xf numFmtId="4" fontId="5" fillId="0" borderId="7" xfId="0" applyNumberFormat="1" applyFont="1" applyBorder="1" applyAlignment="1">
      <alignment horizontal="right" vertical="top"/>
    </xf>
    <xf numFmtId="43" fontId="5" fillId="0" borderId="0" xfId="1" applyFont="1" applyBorder="1" applyAlignment="1">
      <alignment horizontal="right" vertical="top"/>
    </xf>
    <xf numFmtId="0" fontId="7" fillId="0" borderId="0" xfId="0" applyFont="1" applyAlignment="1">
      <alignment horizontal="left"/>
    </xf>
    <xf numFmtId="3" fontId="8" fillId="2" borderId="0" xfId="0" applyNumberFormat="1" applyFont="1" applyFill="1" applyAlignment="1">
      <alignment horizontal="left"/>
    </xf>
    <xf numFmtId="3" fontId="9" fillId="3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top"/>
    </xf>
    <xf numFmtId="4" fontId="5" fillId="0" borderId="9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" fontId="5" fillId="0" borderId="10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64" fontId="5" fillId="0" borderId="5" xfId="0" applyNumberFormat="1" applyFont="1" applyBorder="1" applyAlignment="1">
      <alignment horizontal="center" vertical="top"/>
    </xf>
    <xf numFmtId="3" fontId="5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164" fontId="5" fillId="0" borderId="10" xfId="0" applyNumberFormat="1" applyFont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9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3AD3D7F9-08ED-487B-959E-6E01DEA376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2979964</xdr:colOff>
      <xdr:row>8</xdr:row>
      <xdr:rowOff>1524000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C0F393-DE62-2115-3FB8-5FFDA3DF4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5594429" y="0"/>
          <a:ext cx="7824107" cy="877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9"/>
  <sheetViews>
    <sheetView rightToLeft="1" tabSelected="1" view="pageBreakPreview" zoomScale="70" zoomScaleNormal="100" zoomScaleSheetLayoutView="70" workbookViewId="0">
      <selection activeCell="C7" sqref="C7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73" t="s">
        <v>0</v>
      </c>
      <c r="B1" s="73"/>
      <c r="C1" s="73"/>
    </row>
    <row r="2" spans="1:3" ht="21.75" customHeight="1" x14ac:dyDescent="0.2">
      <c r="A2" s="73" t="s">
        <v>1</v>
      </c>
      <c r="B2" s="73"/>
      <c r="C2" s="73"/>
    </row>
    <row r="3" spans="1:3" ht="21.75" customHeight="1" x14ac:dyDescent="0.2">
      <c r="A3" s="73" t="s">
        <v>2</v>
      </c>
      <c r="B3" s="73"/>
      <c r="C3" s="73"/>
    </row>
    <row r="4" spans="1:3" ht="7.35" customHeight="1" x14ac:dyDescent="0.2"/>
    <row r="5" spans="1:3" ht="123.6" customHeight="1" x14ac:dyDescent="0.2">
      <c r="B5" s="74"/>
    </row>
    <row r="6" spans="1:3" ht="123.6" customHeight="1" x14ac:dyDescent="0.2">
      <c r="B6" s="74"/>
    </row>
    <row r="7" spans="1:3" ht="123.6" customHeight="1" x14ac:dyDescent="0.2">
      <c r="B7" s="74"/>
    </row>
    <row r="8" spans="1:3" ht="123.6" customHeight="1" x14ac:dyDescent="0.2">
      <c r="B8" s="74"/>
    </row>
    <row r="9" spans="1:3" ht="123.6" customHeight="1" x14ac:dyDescent="0.2">
      <c r="B9" s="74"/>
    </row>
  </sheetData>
  <mergeCells count="4">
    <mergeCell ref="A1:C1"/>
    <mergeCell ref="A2:C2"/>
    <mergeCell ref="A3:C3"/>
    <mergeCell ref="B5:B9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0"/>
  <sheetViews>
    <sheetView rightToLeft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3" t="s">
        <v>0</v>
      </c>
      <c r="B1" s="73"/>
      <c r="C1" s="73"/>
      <c r="D1" s="73"/>
      <c r="E1" s="73"/>
      <c r="F1" s="73"/>
    </row>
    <row r="2" spans="1:6" ht="21.75" customHeight="1" x14ac:dyDescent="0.2">
      <c r="A2" s="73" t="s">
        <v>106</v>
      </c>
      <c r="B2" s="73"/>
      <c r="C2" s="73"/>
      <c r="D2" s="73"/>
      <c r="E2" s="73"/>
      <c r="F2" s="73"/>
    </row>
    <row r="3" spans="1:6" ht="21.75" customHeight="1" x14ac:dyDescent="0.2">
      <c r="A3" s="73" t="s">
        <v>2</v>
      </c>
      <c r="B3" s="73"/>
      <c r="C3" s="73"/>
      <c r="D3" s="73"/>
      <c r="E3" s="73"/>
      <c r="F3" s="73"/>
    </row>
    <row r="4" spans="1:6" ht="14.45" customHeight="1" x14ac:dyDescent="0.2"/>
    <row r="5" spans="1:6" ht="29.1" customHeight="1" x14ac:dyDescent="0.2">
      <c r="A5" s="1" t="s">
        <v>148</v>
      </c>
      <c r="B5" s="84" t="s">
        <v>119</v>
      </c>
      <c r="C5" s="84"/>
      <c r="D5" s="84"/>
      <c r="E5" s="84"/>
      <c r="F5" s="84"/>
    </row>
    <row r="6" spans="1:6" ht="14.45" customHeight="1" x14ac:dyDescent="0.2">
      <c r="D6" s="2" t="s">
        <v>123</v>
      </c>
      <c r="F6" s="2" t="s">
        <v>9</v>
      </c>
    </row>
    <row r="7" spans="1:6" ht="14.45" customHeight="1" x14ac:dyDescent="0.2">
      <c r="A7" s="81" t="s">
        <v>119</v>
      </c>
      <c r="B7" s="81"/>
      <c r="D7" s="4" t="s">
        <v>101</v>
      </c>
      <c r="F7" s="4" t="s">
        <v>101</v>
      </c>
    </row>
    <row r="8" spans="1:6" ht="21.75" customHeight="1" x14ac:dyDescent="0.2">
      <c r="A8" s="82" t="s">
        <v>198</v>
      </c>
      <c r="B8" s="82"/>
      <c r="D8" s="30">
        <v>49527995</v>
      </c>
      <c r="E8" s="31"/>
      <c r="F8" s="30">
        <v>364086303</v>
      </c>
    </row>
    <row r="9" spans="1:6" ht="21.75" customHeight="1" x14ac:dyDescent="0.2">
      <c r="A9" s="78" t="s">
        <v>149</v>
      </c>
      <c r="B9" s="78"/>
      <c r="D9" s="33">
        <v>43144741</v>
      </c>
      <c r="E9" s="31"/>
      <c r="F9" s="33">
        <v>67094306</v>
      </c>
    </row>
    <row r="10" spans="1:6" ht="21.75" customHeight="1" x14ac:dyDescent="0.2">
      <c r="A10" s="75" t="s">
        <v>72</v>
      </c>
      <c r="B10" s="75"/>
      <c r="D10" s="34">
        <f>SUM(D8:D9)</f>
        <v>92672736</v>
      </c>
      <c r="E10" s="31"/>
      <c r="F10" s="34">
        <f>SUM(F8:F9)</f>
        <v>431180609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50"/>
  <sheetViews>
    <sheetView rightToLeft="1" view="pageBreakPreview" topLeftCell="A25" zoomScale="70" zoomScaleNormal="100" zoomScaleSheetLayoutView="70" workbookViewId="0">
      <selection activeCell="M50" sqref="M5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3.2851562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5.14062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4.45" customHeight="1" x14ac:dyDescent="0.2"/>
    <row r="5" spans="1:19" ht="14.45" customHeight="1" x14ac:dyDescent="0.2">
      <c r="A5" s="84" t="s">
        <v>126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19" ht="14.45" customHeight="1" x14ac:dyDescent="0.2">
      <c r="A6" s="81" t="s">
        <v>73</v>
      </c>
      <c r="C6" s="81" t="s">
        <v>150</v>
      </c>
      <c r="D6" s="81"/>
      <c r="E6" s="81"/>
      <c r="F6" s="81"/>
      <c r="G6" s="81"/>
      <c r="I6" s="81" t="s">
        <v>123</v>
      </c>
      <c r="J6" s="81"/>
      <c r="K6" s="81"/>
      <c r="L6" s="81"/>
      <c r="M6" s="81"/>
      <c r="O6" s="81" t="s">
        <v>124</v>
      </c>
      <c r="P6" s="81"/>
      <c r="Q6" s="81"/>
      <c r="R6" s="81"/>
      <c r="S6" s="81"/>
    </row>
    <row r="7" spans="1:19" ht="42" x14ac:dyDescent="0.2">
      <c r="A7" s="81"/>
      <c r="C7" s="20" t="s">
        <v>151</v>
      </c>
      <c r="D7" s="3"/>
      <c r="E7" s="20" t="s">
        <v>152</v>
      </c>
      <c r="F7" s="3"/>
      <c r="G7" s="20" t="s">
        <v>153</v>
      </c>
      <c r="I7" s="20" t="s">
        <v>154</v>
      </c>
      <c r="J7" s="3"/>
      <c r="K7" s="20" t="s">
        <v>155</v>
      </c>
      <c r="L7" s="3"/>
      <c r="M7" s="20" t="s">
        <v>156</v>
      </c>
      <c r="O7" s="20" t="s">
        <v>154</v>
      </c>
      <c r="P7" s="3"/>
      <c r="Q7" s="20" t="s">
        <v>155</v>
      </c>
      <c r="R7" s="3"/>
      <c r="S7" s="20" t="s">
        <v>156</v>
      </c>
    </row>
    <row r="8" spans="1:19" ht="21.75" customHeight="1" x14ac:dyDescent="0.2">
      <c r="A8" s="5" t="s">
        <v>19</v>
      </c>
      <c r="C8" s="5" t="s">
        <v>157</v>
      </c>
      <c r="E8" s="30">
        <v>800000</v>
      </c>
      <c r="F8" s="31"/>
      <c r="G8" s="30">
        <v>70</v>
      </c>
      <c r="H8" s="31"/>
      <c r="I8" s="30">
        <v>0</v>
      </c>
      <c r="J8" s="31"/>
      <c r="K8" s="30">
        <v>0</v>
      </c>
      <c r="L8" s="31"/>
      <c r="M8" s="30">
        <v>0</v>
      </c>
      <c r="N8" s="31"/>
      <c r="O8" s="30">
        <v>56000000</v>
      </c>
      <c r="P8" s="31"/>
      <c r="Q8" s="30">
        <v>1997358</v>
      </c>
      <c r="R8" s="31"/>
      <c r="S8" s="30">
        <v>54002642</v>
      </c>
    </row>
    <row r="9" spans="1:19" ht="21.75" customHeight="1" x14ac:dyDescent="0.2">
      <c r="A9" s="7" t="s">
        <v>43</v>
      </c>
      <c r="C9" s="7" t="s">
        <v>158</v>
      </c>
      <c r="E9" s="32">
        <v>1427620</v>
      </c>
      <c r="F9" s="31"/>
      <c r="G9" s="32">
        <v>103</v>
      </c>
      <c r="H9" s="31"/>
      <c r="I9" s="32">
        <v>0</v>
      </c>
      <c r="J9" s="31"/>
      <c r="K9" s="32">
        <v>0</v>
      </c>
      <c r="L9" s="31"/>
      <c r="M9" s="32">
        <v>0</v>
      </c>
      <c r="N9" s="31"/>
      <c r="O9" s="32">
        <v>147044860</v>
      </c>
      <c r="P9" s="31"/>
      <c r="Q9" s="32">
        <v>0</v>
      </c>
      <c r="R9" s="31"/>
      <c r="S9" s="32">
        <v>147044860</v>
      </c>
    </row>
    <row r="10" spans="1:19" ht="21.75" customHeight="1" x14ac:dyDescent="0.2">
      <c r="A10" s="7" t="s">
        <v>53</v>
      </c>
      <c r="C10" s="7" t="s">
        <v>159</v>
      </c>
      <c r="E10" s="32">
        <v>544508</v>
      </c>
      <c r="F10" s="31"/>
      <c r="G10" s="32">
        <v>1000</v>
      </c>
      <c r="H10" s="31"/>
      <c r="I10" s="32">
        <v>0</v>
      </c>
      <c r="J10" s="31"/>
      <c r="K10" s="32">
        <v>0</v>
      </c>
      <c r="L10" s="31"/>
      <c r="M10" s="32">
        <v>0</v>
      </c>
      <c r="N10" s="31"/>
      <c r="O10" s="32">
        <v>544508000</v>
      </c>
      <c r="P10" s="31"/>
      <c r="Q10" s="32">
        <v>20459430</v>
      </c>
      <c r="R10" s="31"/>
      <c r="S10" s="32">
        <v>524048570</v>
      </c>
    </row>
    <row r="11" spans="1:19" ht="21.75" customHeight="1" x14ac:dyDescent="0.2">
      <c r="A11" s="7" t="s">
        <v>42</v>
      </c>
      <c r="C11" s="7" t="s">
        <v>160</v>
      </c>
      <c r="E11" s="32">
        <v>543376</v>
      </c>
      <c r="F11" s="31"/>
      <c r="G11" s="32">
        <v>52</v>
      </c>
      <c r="H11" s="31"/>
      <c r="I11" s="32">
        <v>0</v>
      </c>
      <c r="J11" s="31"/>
      <c r="K11" s="32">
        <v>0</v>
      </c>
      <c r="L11" s="31"/>
      <c r="M11" s="32">
        <v>0</v>
      </c>
      <c r="N11" s="31"/>
      <c r="O11" s="32">
        <v>28255552</v>
      </c>
      <c r="P11" s="31"/>
      <c r="Q11" s="32">
        <v>735134</v>
      </c>
      <c r="R11" s="31"/>
      <c r="S11" s="32">
        <v>27520418</v>
      </c>
    </row>
    <row r="12" spans="1:19" ht="21.75" customHeight="1" x14ac:dyDescent="0.2">
      <c r="A12" s="7" t="s">
        <v>50</v>
      </c>
      <c r="C12" s="7" t="s">
        <v>161</v>
      </c>
      <c r="E12" s="32">
        <v>4665754</v>
      </c>
      <c r="F12" s="31"/>
      <c r="G12" s="32">
        <v>630</v>
      </c>
      <c r="H12" s="31"/>
      <c r="I12" s="32">
        <v>0</v>
      </c>
      <c r="J12" s="31"/>
      <c r="K12" s="32">
        <v>0</v>
      </c>
      <c r="L12" s="31"/>
      <c r="M12" s="32">
        <v>0</v>
      </c>
      <c r="N12" s="31"/>
      <c r="O12" s="32">
        <v>2939425020</v>
      </c>
      <c r="P12" s="31"/>
      <c r="Q12" s="32">
        <v>112310047</v>
      </c>
      <c r="R12" s="31"/>
      <c r="S12" s="32">
        <v>2827114973</v>
      </c>
    </row>
    <row r="13" spans="1:19" ht="21.75" customHeight="1" x14ac:dyDescent="0.2">
      <c r="A13" s="7" t="s">
        <v>30</v>
      </c>
      <c r="C13" s="7" t="s">
        <v>162</v>
      </c>
      <c r="E13" s="32">
        <v>3937812</v>
      </c>
      <c r="F13" s="31"/>
      <c r="G13" s="32">
        <v>3286</v>
      </c>
      <c r="H13" s="31"/>
      <c r="I13" s="32">
        <v>0</v>
      </c>
      <c r="J13" s="31"/>
      <c r="K13" s="32">
        <v>0</v>
      </c>
      <c r="L13" s="31"/>
      <c r="M13" s="32">
        <v>0</v>
      </c>
      <c r="N13" s="31"/>
      <c r="O13" s="32">
        <v>12939650232</v>
      </c>
      <c r="P13" s="31"/>
      <c r="Q13" s="32">
        <v>0</v>
      </c>
      <c r="R13" s="31"/>
      <c r="S13" s="32">
        <v>12939650232</v>
      </c>
    </row>
    <row r="14" spans="1:19" ht="21.75" customHeight="1" x14ac:dyDescent="0.2">
      <c r="A14" s="7" t="s">
        <v>134</v>
      </c>
      <c r="C14" s="7" t="s">
        <v>163</v>
      </c>
      <c r="E14" s="32">
        <v>80206</v>
      </c>
      <c r="F14" s="31"/>
      <c r="G14" s="32">
        <v>7500</v>
      </c>
      <c r="H14" s="31"/>
      <c r="I14" s="32">
        <v>0</v>
      </c>
      <c r="J14" s="31"/>
      <c r="K14" s="32">
        <v>0</v>
      </c>
      <c r="L14" s="31"/>
      <c r="M14" s="32">
        <v>0</v>
      </c>
      <c r="N14" s="31"/>
      <c r="O14" s="32">
        <v>601545000</v>
      </c>
      <c r="P14" s="31"/>
      <c r="Q14" s="32">
        <v>0</v>
      </c>
      <c r="R14" s="31"/>
      <c r="S14" s="32">
        <v>601545000</v>
      </c>
    </row>
    <row r="15" spans="1:19" ht="21.75" customHeight="1" x14ac:dyDescent="0.2">
      <c r="A15" s="7" t="s">
        <v>41</v>
      </c>
      <c r="C15" s="7" t="s">
        <v>164</v>
      </c>
      <c r="E15" s="32">
        <v>26540327</v>
      </c>
      <c r="F15" s="31"/>
      <c r="G15" s="32">
        <v>700</v>
      </c>
      <c r="H15" s="31"/>
      <c r="I15" s="32">
        <v>0</v>
      </c>
      <c r="J15" s="31"/>
      <c r="K15" s="32">
        <v>0</v>
      </c>
      <c r="L15" s="31"/>
      <c r="M15" s="32">
        <v>0</v>
      </c>
      <c r="N15" s="31"/>
      <c r="O15" s="32">
        <v>18578228900</v>
      </c>
      <c r="P15" s="31"/>
      <c r="Q15" s="32">
        <v>0</v>
      </c>
      <c r="R15" s="31"/>
      <c r="S15" s="32">
        <v>18578228900</v>
      </c>
    </row>
    <row r="16" spans="1:19" ht="21.75" customHeight="1" x14ac:dyDescent="0.2">
      <c r="A16" s="7" t="s">
        <v>28</v>
      </c>
      <c r="C16" s="7" t="s">
        <v>165</v>
      </c>
      <c r="E16" s="32">
        <v>2002524</v>
      </c>
      <c r="F16" s="31"/>
      <c r="G16" s="32">
        <v>1330</v>
      </c>
      <c r="H16" s="31"/>
      <c r="I16" s="32">
        <v>0</v>
      </c>
      <c r="J16" s="31"/>
      <c r="K16" s="32">
        <v>0</v>
      </c>
      <c r="L16" s="31"/>
      <c r="M16" s="32">
        <v>0</v>
      </c>
      <c r="N16" s="31"/>
      <c r="O16" s="32">
        <v>2663356920</v>
      </c>
      <c r="P16" s="31"/>
      <c r="Q16" s="32">
        <v>51871962</v>
      </c>
      <c r="R16" s="31"/>
      <c r="S16" s="32">
        <v>2611484958</v>
      </c>
    </row>
    <row r="17" spans="1:19" ht="21.75" customHeight="1" x14ac:dyDescent="0.2">
      <c r="A17" s="7" t="s">
        <v>39</v>
      </c>
      <c r="C17" s="7" t="s">
        <v>159</v>
      </c>
      <c r="E17" s="32">
        <v>312038</v>
      </c>
      <c r="F17" s="31"/>
      <c r="G17" s="32">
        <v>750</v>
      </c>
      <c r="H17" s="31"/>
      <c r="I17" s="32">
        <v>0</v>
      </c>
      <c r="J17" s="31"/>
      <c r="K17" s="32">
        <v>0</v>
      </c>
      <c r="L17" s="31"/>
      <c r="M17" s="32">
        <v>0</v>
      </c>
      <c r="N17" s="31"/>
      <c r="O17" s="32">
        <v>234028500</v>
      </c>
      <c r="P17" s="31"/>
      <c r="Q17" s="32">
        <v>9237967</v>
      </c>
      <c r="R17" s="31"/>
      <c r="S17" s="32">
        <v>224790533</v>
      </c>
    </row>
    <row r="18" spans="1:19" ht="21.75" customHeight="1" x14ac:dyDescent="0.2">
      <c r="A18" s="7" t="s">
        <v>34</v>
      </c>
      <c r="C18" s="7" t="s">
        <v>166</v>
      </c>
      <c r="E18" s="32">
        <v>1400000</v>
      </c>
      <c r="F18" s="31"/>
      <c r="G18" s="32">
        <v>200</v>
      </c>
      <c r="H18" s="31"/>
      <c r="I18" s="32">
        <v>0</v>
      </c>
      <c r="J18" s="31"/>
      <c r="K18" s="32">
        <v>0</v>
      </c>
      <c r="L18" s="31"/>
      <c r="M18" s="32">
        <v>0</v>
      </c>
      <c r="N18" s="31"/>
      <c r="O18" s="32">
        <v>280000000</v>
      </c>
      <c r="P18" s="31"/>
      <c r="Q18" s="32">
        <v>0</v>
      </c>
      <c r="R18" s="31"/>
      <c r="S18" s="32">
        <v>280000000</v>
      </c>
    </row>
    <row r="19" spans="1:19" ht="21.75" customHeight="1" x14ac:dyDescent="0.2">
      <c r="A19" s="7" t="s">
        <v>63</v>
      </c>
      <c r="C19" s="7" t="s">
        <v>167</v>
      </c>
      <c r="E19" s="32">
        <v>250000</v>
      </c>
      <c r="F19" s="31"/>
      <c r="G19" s="32">
        <v>2950</v>
      </c>
      <c r="H19" s="31"/>
      <c r="I19" s="32">
        <v>0</v>
      </c>
      <c r="J19" s="31"/>
      <c r="K19" s="32">
        <v>0</v>
      </c>
      <c r="L19" s="31"/>
      <c r="M19" s="32">
        <v>0</v>
      </c>
      <c r="N19" s="31"/>
      <c r="O19" s="32">
        <v>737500000</v>
      </c>
      <c r="P19" s="31"/>
      <c r="Q19" s="32">
        <v>19187792</v>
      </c>
      <c r="R19" s="31"/>
      <c r="S19" s="32">
        <v>718312208</v>
      </c>
    </row>
    <row r="20" spans="1:19" ht="21.75" customHeight="1" x14ac:dyDescent="0.2">
      <c r="A20" s="7" t="s">
        <v>62</v>
      </c>
      <c r="C20" s="7" t="s">
        <v>161</v>
      </c>
      <c r="E20" s="32">
        <v>18416948</v>
      </c>
      <c r="F20" s="31"/>
      <c r="G20" s="32">
        <v>960</v>
      </c>
      <c r="H20" s="31"/>
      <c r="I20" s="32">
        <v>0</v>
      </c>
      <c r="J20" s="31"/>
      <c r="K20" s="32">
        <v>0</v>
      </c>
      <c r="L20" s="31"/>
      <c r="M20" s="32">
        <v>0</v>
      </c>
      <c r="N20" s="31"/>
      <c r="O20" s="32">
        <v>17680270080</v>
      </c>
      <c r="P20" s="31"/>
      <c r="Q20" s="32">
        <v>664321288</v>
      </c>
      <c r="R20" s="31"/>
      <c r="S20" s="32">
        <v>17015948792</v>
      </c>
    </row>
    <row r="21" spans="1:19" ht="21.75" customHeight="1" x14ac:dyDescent="0.2">
      <c r="A21" s="7" t="s">
        <v>45</v>
      </c>
      <c r="C21" s="7" t="s">
        <v>168</v>
      </c>
      <c r="E21" s="32">
        <v>194</v>
      </c>
      <c r="F21" s="31"/>
      <c r="G21" s="32">
        <v>4070</v>
      </c>
      <c r="H21" s="31"/>
      <c r="I21" s="32">
        <v>0</v>
      </c>
      <c r="J21" s="31"/>
      <c r="K21" s="32">
        <v>0</v>
      </c>
      <c r="L21" s="31"/>
      <c r="M21" s="32">
        <v>0</v>
      </c>
      <c r="N21" s="31"/>
      <c r="O21" s="32">
        <v>789580</v>
      </c>
      <c r="P21" s="31"/>
      <c r="Q21" s="32">
        <v>0</v>
      </c>
      <c r="R21" s="31"/>
      <c r="S21" s="32">
        <v>789580</v>
      </c>
    </row>
    <row r="22" spans="1:19" ht="21.75" customHeight="1" x14ac:dyDescent="0.2">
      <c r="A22" s="7" t="s">
        <v>57</v>
      </c>
      <c r="C22" s="7" t="s">
        <v>169</v>
      </c>
      <c r="E22" s="32">
        <v>2181105</v>
      </c>
      <c r="F22" s="31"/>
      <c r="G22" s="32">
        <v>2000</v>
      </c>
      <c r="H22" s="31"/>
      <c r="I22" s="32">
        <v>0</v>
      </c>
      <c r="J22" s="31"/>
      <c r="K22" s="32">
        <v>0</v>
      </c>
      <c r="L22" s="31"/>
      <c r="M22" s="32">
        <v>0</v>
      </c>
      <c r="N22" s="31"/>
      <c r="O22" s="32">
        <v>4362210000</v>
      </c>
      <c r="P22" s="31"/>
      <c r="Q22" s="32">
        <v>0</v>
      </c>
      <c r="R22" s="31"/>
      <c r="S22" s="32">
        <v>4362210000</v>
      </c>
    </row>
    <row r="23" spans="1:19" ht="21.75" customHeight="1" x14ac:dyDescent="0.2">
      <c r="A23" s="7" t="s">
        <v>61</v>
      </c>
      <c r="C23" s="7" t="s">
        <v>170</v>
      </c>
      <c r="E23" s="32">
        <v>2920909</v>
      </c>
      <c r="F23" s="31"/>
      <c r="G23" s="32">
        <v>682</v>
      </c>
      <c r="H23" s="31"/>
      <c r="I23" s="32">
        <v>0</v>
      </c>
      <c r="J23" s="31"/>
      <c r="K23" s="32">
        <v>0</v>
      </c>
      <c r="L23" s="31"/>
      <c r="M23" s="32">
        <v>0</v>
      </c>
      <c r="N23" s="31"/>
      <c r="O23" s="32">
        <v>1992059938</v>
      </c>
      <c r="P23" s="31"/>
      <c r="Q23" s="32">
        <v>40108589</v>
      </c>
      <c r="R23" s="31"/>
      <c r="S23" s="32">
        <v>1951951349</v>
      </c>
    </row>
    <row r="24" spans="1:19" ht="21.75" customHeight="1" x14ac:dyDescent="0.2">
      <c r="A24" s="7" t="s">
        <v>44</v>
      </c>
      <c r="C24" s="7" t="s">
        <v>171</v>
      </c>
      <c r="E24" s="32">
        <v>5507044</v>
      </c>
      <c r="F24" s="31"/>
      <c r="G24" s="32">
        <v>2000</v>
      </c>
      <c r="H24" s="31"/>
      <c r="I24" s="32">
        <v>11014088000</v>
      </c>
      <c r="J24" s="31"/>
      <c r="K24" s="32">
        <v>104611419</v>
      </c>
      <c r="L24" s="31"/>
      <c r="M24" s="32">
        <v>10909476581</v>
      </c>
      <c r="N24" s="31"/>
      <c r="O24" s="32">
        <v>11014088000</v>
      </c>
      <c r="P24" s="31"/>
      <c r="Q24" s="32">
        <v>104611419</v>
      </c>
      <c r="R24" s="31"/>
      <c r="S24" s="32">
        <v>10909476581</v>
      </c>
    </row>
    <row r="25" spans="1:19" ht="21.75" customHeight="1" x14ac:dyDescent="0.2">
      <c r="A25" s="7" t="s">
        <v>36</v>
      </c>
      <c r="C25" s="7" t="s">
        <v>172</v>
      </c>
      <c r="E25" s="32">
        <v>616206</v>
      </c>
      <c r="F25" s="31"/>
      <c r="G25" s="32">
        <v>4150</v>
      </c>
      <c r="H25" s="31"/>
      <c r="I25" s="32">
        <v>0</v>
      </c>
      <c r="J25" s="31"/>
      <c r="K25" s="32">
        <v>0</v>
      </c>
      <c r="L25" s="31"/>
      <c r="M25" s="32">
        <v>0</v>
      </c>
      <c r="N25" s="31"/>
      <c r="O25" s="32">
        <v>2557254900</v>
      </c>
      <c r="P25" s="31"/>
      <c r="Q25" s="32">
        <v>0</v>
      </c>
      <c r="R25" s="31"/>
      <c r="S25" s="32">
        <v>2557254900</v>
      </c>
    </row>
    <row r="26" spans="1:19" ht="21.75" customHeight="1" x14ac:dyDescent="0.2">
      <c r="A26" s="7" t="s">
        <v>135</v>
      </c>
      <c r="C26" s="7" t="s">
        <v>159</v>
      </c>
      <c r="E26" s="32">
        <v>1200000</v>
      </c>
      <c r="F26" s="31"/>
      <c r="G26" s="32">
        <v>2170</v>
      </c>
      <c r="H26" s="31"/>
      <c r="I26" s="32">
        <v>0</v>
      </c>
      <c r="J26" s="31"/>
      <c r="K26" s="32">
        <v>0</v>
      </c>
      <c r="L26" s="31"/>
      <c r="M26" s="32">
        <v>0</v>
      </c>
      <c r="N26" s="31"/>
      <c r="O26" s="32">
        <v>2604000000</v>
      </c>
      <c r="P26" s="31"/>
      <c r="Q26" s="32">
        <v>0</v>
      </c>
      <c r="R26" s="31"/>
      <c r="S26" s="32">
        <v>2604000000</v>
      </c>
    </row>
    <row r="27" spans="1:19" ht="21.75" customHeight="1" x14ac:dyDescent="0.2">
      <c r="A27" s="7" t="s">
        <v>37</v>
      </c>
      <c r="C27" s="7" t="s">
        <v>173</v>
      </c>
      <c r="E27" s="32">
        <v>2000000</v>
      </c>
      <c r="F27" s="31"/>
      <c r="G27" s="32">
        <v>2110</v>
      </c>
      <c r="H27" s="31"/>
      <c r="I27" s="32">
        <v>0</v>
      </c>
      <c r="J27" s="31"/>
      <c r="K27" s="32">
        <v>0</v>
      </c>
      <c r="L27" s="31"/>
      <c r="M27" s="32">
        <v>0</v>
      </c>
      <c r="N27" s="31"/>
      <c r="O27" s="32">
        <v>4220000000</v>
      </c>
      <c r="P27" s="31"/>
      <c r="Q27" s="32">
        <v>0</v>
      </c>
      <c r="R27" s="31"/>
      <c r="S27" s="32">
        <v>4220000000</v>
      </c>
    </row>
    <row r="28" spans="1:19" ht="21.75" customHeight="1" x14ac:dyDescent="0.2">
      <c r="A28" s="7" t="s">
        <v>52</v>
      </c>
      <c r="C28" s="7" t="s">
        <v>174</v>
      </c>
      <c r="E28" s="32">
        <v>1210000</v>
      </c>
      <c r="F28" s="31"/>
      <c r="G28" s="32">
        <v>1630</v>
      </c>
      <c r="H28" s="31"/>
      <c r="I28" s="32">
        <v>0</v>
      </c>
      <c r="J28" s="31"/>
      <c r="K28" s="32">
        <v>0</v>
      </c>
      <c r="L28" s="31"/>
      <c r="M28" s="32">
        <v>0</v>
      </c>
      <c r="N28" s="31"/>
      <c r="O28" s="32">
        <v>1972300000</v>
      </c>
      <c r="P28" s="31"/>
      <c r="Q28" s="32">
        <v>0</v>
      </c>
      <c r="R28" s="31"/>
      <c r="S28" s="32">
        <v>1972300000</v>
      </c>
    </row>
    <row r="29" spans="1:19" ht="21.75" customHeight="1" x14ac:dyDescent="0.2">
      <c r="A29" s="7" t="s">
        <v>51</v>
      </c>
      <c r="C29" s="7" t="s">
        <v>175</v>
      </c>
      <c r="E29" s="32">
        <v>1110466</v>
      </c>
      <c r="F29" s="31"/>
      <c r="G29" s="32">
        <v>1100</v>
      </c>
      <c r="H29" s="31"/>
      <c r="I29" s="32">
        <v>0</v>
      </c>
      <c r="J29" s="31"/>
      <c r="K29" s="32">
        <v>0</v>
      </c>
      <c r="L29" s="31"/>
      <c r="M29" s="32">
        <v>0</v>
      </c>
      <c r="N29" s="31"/>
      <c r="O29" s="32">
        <v>1221512600</v>
      </c>
      <c r="P29" s="31"/>
      <c r="Q29" s="32">
        <v>11601884</v>
      </c>
      <c r="R29" s="31"/>
      <c r="S29" s="32">
        <v>1209910716</v>
      </c>
    </row>
    <row r="30" spans="1:19" ht="21.75" customHeight="1" x14ac:dyDescent="0.2">
      <c r="A30" s="7" t="s">
        <v>138</v>
      </c>
      <c r="C30" s="7" t="s">
        <v>176</v>
      </c>
      <c r="E30" s="32">
        <v>6209134</v>
      </c>
      <c r="F30" s="31"/>
      <c r="G30" s="32">
        <v>310</v>
      </c>
      <c r="H30" s="31"/>
      <c r="I30" s="32">
        <v>0</v>
      </c>
      <c r="J30" s="31"/>
      <c r="K30" s="32">
        <v>0</v>
      </c>
      <c r="L30" s="31"/>
      <c r="M30" s="32">
        <v>0</v>
      </c>
      <c r="N30" s="31"/>
      <c r="O30" s="32">
        <v>1924831540</v>
      </c>
      <c r="P30" s="31"/>
      <c r="Q30" s="32">
        <v>0</v>
      </c>
      <c r="R30" s="31"/>
      <c r="S30" s="32">
        <v>1924831540</v>
      </c>
    </row>
    <row r="31" spans="1:19" ht="21.75" customHeight="1" x14ac:dyDescent="0.2">
      <c r="A31" s="7" t="s">
        <v>25</v>
      </c>
      <c r="C31" s="7" t="s">
        <v>167</v>
      </c>
      <c r="E31" s="32">
        <v>1141080</v>
      </c>
      <c r="F31" s="31"/>
      <c r="G31" s="32">
        <v>4660</v>
      </c>
      <c r="H31" s="31"/>
      <c r="I31" s="32">
        <v>0</v>
      </c>
      <c r="J31" s="31"/>
      <c r="K31" s="32">
        <v>0</v>
      </c>
      <c r="L31" s="31"/>
      <c r="M31" s="32">
        <v>0</v>
      </c>
      <c r="N31" s="31"/>
      <c r="O31" s="32">
        <v>5317432800</v>
      </c>
      <c r="P31" s="31"/>
      <c r="Q31" s="32">
        <v>0</v>
      </c>
      <c r="R31" s="31"/>
      <c r="S31" s="32">
        <v>5317432800</v>
      </c>
    </row>
    <row r="32" spans="1:19" ht="21.75" customHeight="1" x14ac:dyDescent="0.2">
      <c r="A32" s="7" t="s">
        <v>21</v>
      </c>
      <c r="C32" s="7" t="s">
        <v>175</v>
      </c>
      <c r="E32" s="32">
        <v>1300000</v>
      </c>
      <c r="F32" s="31"/>
      <c r="G32" s="32">
        <v>1930</v>
      </c>
      <c r="H32" s="31"/>
      <c r="I32" s="32">
        <v>0</v>
      </c>
      <c r="J32" s="31"/>
      <c r="K32" s="32">
        <v>0</v>
      </c>
      <c r="L32" s="31"/>
      <c r="M32" s="32">
        <v>0</v>
      </c>
      <c r="N32" s="31"/>
      <c r="O32" s="32">
        <v>2509000000</v>
      </c>
      <c r="P32" s="31"/>
      <c r="Q32" s="32">
        <v>35576637</v>
      </c>
      <c r="R32" s="31"/>
      <c r="S32" s="32">
        <v>2473423363</v>
      </c>
    </row>
    <row r="33" spans="1:19" ht="21.75" customHeight="1" x14ac:dyDescent="0.2">
      <c r="A33" s="7" t="s">
        <v>64</v>
      </c>
      <c r="C33" s="7" t="s">
        <v>158</v>
      </c>
      <c r="E33" s="32">
        <v>328167</v>
      </c>
      <c r="F33" s="31"/>
      <c r="G33" s="32">
        <v>450</v>
      </c>
      <c r="H33" s="31"/>
      <c r="I33" s="32">
        <v>0</v>
      </c>
      <c r="J33" s="31"/>
      <c r="K33" s="32">
        <v>0</v>
      </c>
      <c r="L33" s="31"/>
      <c r="M33" s="32">
        <v>0</v>
      </c>
      <c r="N33" s="31"/>
      <c r="O33" s="32">
        <v>147675150</v>
      </c>
      <c r="P33" s="31"/>
      <c r="Q33" s="32">
        <v>4700535</v>
      </c>
      <c r="R33" s="31"/>
      <c r="S33" s="32">
        <v>142974615</v>
      </c>
    </row>
    <row r="34" spans="1:19" ht="21.75" customHeight="1" x14ac:dyDescent="0.2">
      <c r="A34" s="7" t="s">
        <v>29</v>
      </c>
      <c r="C34" s="7" t="s">
        <v>177</v>
      </c>
      <c r="E34" s="32">
        <v>782202</v>
      </c>
      <c r="F34" s="31"/>
      <c r="G34" s="32">
        <v>20000</v>
      </c>
      <c r="H34" s="31"/>
      <c r="I34" s="32">
        <v>0</v>
      </c>
      <c r="J34" s="31"/>
      <c r="K34" s="32">
        <v>0</v>
      </c>
      <c r="L34" s="31"/>
      <c r="M34" s="32">
        <v>0</v>
      </c>
      <c r="N34" s="31"/>
      <c r="O34" s="32">
        <v>15644040000</v>
      </c>
      <c r="P34" s="31"/>
      <c r="Q34" s="32">
        <v>0</v>
      </c>
      <c r="R34" s="31"/>
      <c r="S34" s="32">
        <v>15644040000</v>
      </c>
    </row>
    <row r="35" spans="1:19" ht="21.75" customHeight="1" x14ac:dyDescent="0.2">
      <c r="A35" s="7" t="s">
        <v>26</v>
      </c>
      <c r="C35" s="7" t="s">
        <v>178</v>
      </c>
      <c r="E35" s="32">
        <v>348493</v>
      </c>
      <c r="F35" s="31"/>
      <c r="G35" s="32">
        <v>24300</v>
      </c>
      <c r="H35" s="31"/>
      <c r="I35" s="32">
        <v>0</v>
      </c>
      <c r="J35" s="31"/>
      <c r="K35" s="32">
        <v>0</v>
      </c>
      <c r="L35" s="31"/>
      <c r="M35" s="32">
        <v>0</v>
      </c>
      <c r="N35" s="31"/>
      <c r="O35" s="32">
        <v>8468379900</v>
      </c>
      <c r="P35" s="31"/>
      <c r="Q35" s="32">
        <v>0</v>
      </c>
      <c r="R35" s="31"/>
      <c r="S35" s="32">
        <v>8468379900</v>
      </c>
    </row>
    <row r="36" spans="1:19" ht="21.75" customHeight="1" x14ac:dyDescent="0.2">
      <c r="A36" s="7" t="s">
        <v>31</v>
      </c>
      <c r="C36" s="7" t="s">
        <v>179</v>
      </c>
      <c r="E36" s="32">
        <v>348000</v>
      </c>
      <c r="F36" s="31"/>
      <c r="G36" s="32">
        <v>3100</v>
      </c>
      <c r="H36" s="31"/>
      <c r="I36" s="32">
        <v>0</v>
      </c>
      <c r="J36" s="31"/>
      <c r="K36" s="32">
        <v>0</v>
      </c>
      <c r="L36" s="31"/>
      <c r="M36" s="32">
        <v>0</v>
      </c>
      <c r="N36" s="31"/>
      <c r="O36" s="32">
        <v>1078800000</v>
      </c>
      <c r="P36" s="31"/>
      <c r="Q36" s="32">
        <v>42584211</v>
      </c>
      <c r="R36" s="31"/>
      <c r="S36" s="32">
        <v>1036215789</v>
      </c>
    </row>
    <row r="37" spans="1:19" ht="21.75" customHeight="1" x14ac:dyDescent="0.2">
      <c r="A37" s="7" t="s">
        <v>66</v>
      </c>
      <c r="C37" s="7" t="s">
        <v>178</v>
      </c>
      <c r="E37" s="32">
        <v>634197</v>
      </c>
      <c r="F37" s="31"/>
      <c r="G37" s="32">
        <v>4300</v>
      </c>
      <c r="H37" s="31"/>
      <c r="I37" s="32">
        <v>0</v>
      </c>
      <c r="J37" s="31"/>
      <c r="K37" s="32">
        <v>0</v>
      </c>
      <c r="L37" s="31"/>
      <c r="M37" s="32">
        <v>0</v>
      </c>
      <c r="N37" s="31"/>
      <c r="O37" s="32">
        <v>2727047100</v>
      </c>
      <c r="P37" s="31"/>
      <c r="Q37" s="32">
        <v>158344670</v>
      </c>
      <c r="R37" s="31"/>
      <c r="S37" s="32">
        <v>2568702430</v>
      </c>
    </row>
    <row r="38" spans="1:19" ht="21.75" customHeight="1" x14ac:dyDescent="0.2">
      <c r="A38" s="7" t="s">
        <v>32</v>
      </c>
      <c r="C38" s="7" t="s">
        <v>180</v>
      </c>
      <c r="E38" s="32">
        <v>3921040</v>
      </c>
      <c r="F38" s="31"/>
      <c r="G38" s="32">
        <v>700</v>
      </c>
      <c r="H38" s="31"/>
      <c r="I38" s="32">
        <v>0</v>
      </c>
      <c r="J38" s="31"/>
      <c r="K38" s="32">
        <v>0</v>
      </c>
      <c r="L38" s="31"/>
      <c r="M38" s="32">
        <v>0</v>
      </c>
      <c r="N38" s="31"/>
      <c r="O38" s="32">
        <v>2744728000</v>
      </c>
      <c r="P38" s="31"/>
      <c r="Q38" s="32">
        <v>27912488</v>
      </c>
      <c r="R38" s="31"/>
      <c r="S38" s="32">
        <v>2716815512</v>
      </c>
    </row>
    <row r="39" spans="1:19" ht="21.75" customHeight="1" x14ac:dyDescent="0.2">
      <c r="A39" s="7" t="s">
        <v>46</v>
      </c>
      <c r="C39" s="7" t="s">
        <v>181</v>
      </c>
      <c r="E39" s="32">
        <v>468212</v>
      </c>
      <c r="F39" s="31"/>
      <c r="G39" s="32">
        <v>22200</v>
      </c>
      <c r="H39" s="31"/>
      <c r="I39" s="32">
        <v>0</v>
      </c>
      <c r="J39" s="31"/>
      <c r="K39" s="32">
        <v>0</v>
      </c>
      <c r="L39" s="31"/>
      <c r="M39" s="32">
        <v>0</v>
      </c>
      <c r="N39" s="31"/>
      <c r="O39" s="32">
        <v>10394306400</v>
      </c>
      <c r="P39" s="31"/>
      <c r="Q39" s="32">
        <v>0</v>
      </c>
      <c r="R39" s="31"/>
      <c r="S39" s="32">
        <v>10394306400</v>
      </c>
    </row>
    <row r="40" spans="1:19" ht="21.75" customHeight="1" x14ac:dyDescent="0.2">
      <c r="A40" s="7" t="s">
        <v>24</v>
      </c>
      <c r="C40" s="7" t="s">
        <v>170</v>
      </c>
      <c r="E40" s="32">
        <v>4600000</v>
      </c>
      <c r="F40" s="31"/>
      <c r="G40" s="32">
        <v>1900</v>
      </c>
      <c r="H40" s="31"/>
      <c r="I40" s="32">
        <v>0</v>
      </c>
      <c r="J40" s="31"/>
      <c r="K40" s="32">
        <v>0</v>
      </c>
      <c r="L40" s="31"/>
      <c r="M40" s="32">
        <v>0</v>
      </c>
      <c r="N40" s="31"/>
      <c r="O40" s="32">
        <v>8740000000</v>
      </c>
      <c r="P40" s="31"/>
      <c r="Q40" s="32">
        <v>0</v>
      </c>
      <c r="R40" s="31"/>
      <c r="S40" s="32">
        <v>8740000000</v>
      </c>
    </row>
    <row r="41" spans="1:19" ht="21.75" customHeight="1" x14ac:dyDescent="0.2">
      <c r="A41" s="7" t="s">
        <v>22</v>
      </c>
      <c r="C41" s="7" t="s">
        <v>167</v>
      </c>
      <c r="E41" s="32">
        <v>161737</v>
      </c>
      <c r="F41" s="31"/>
      <c r="G41" s="32">
        <v>7000</v>
      </c>
      <c r="H41" s="31"/>
      <c r="I41" s="32">
        <v>0</v>
      </c>
      <c r="J41" s="31"/>
      <c r="K41" s="32">
        <v>0</v>
      </c>
      <c r="L41" s="31"/>
      <c r="M41" s="32">
        <v>0</v>
      </c>
      <c r="N41" s="31"/>
      <c r="O41" s="32">
        <v>1132159000</v>
      </c>
      <c r="P41" s="31"/>
      <c r="Q41" s="32">
        <v>0</v>
      </c>
      <c r="R41" s="31"/>
      <c r="S41" s="32">
        <v>1132159000</v>
      </c>
    </row>
    <row r="42" spans="1:19" ht="21.75" customHeight="1" x14ac:dyDescent="0.2">
      <c r="A42" s="7" t="s">
        <v>48</v>
      </c>
      <c r="C42" s="7" t="s">
        <v>166</v>
      </c>
      <c r="E42" s="32">
        <v>9731010</v>
      </c>
      <c r="F42" s="31"/>
      <c r="G42" s="32">
        <v>77</v>
      </c>
      <c r="H42" s="31"/>
      <c r="I42" s="32">
        <v>0</v>
      </c>
      <c r="J42" s="31"/>
      <c r="K42" s="32">
        <v>0</v>
      </c>
      <c r="L42" s="31"/>
      <c r="M42" s="32">
        <v>0</v>
      </c>
      <c r="N42" s="31"/>
      <c r="O42" s="32">
        <v>749287770</v>
      </c>
      <c r="P42" s="31"/>
      <c r="Q42" s="32">
        <v>29577149</v>
      </c>
      <c r="R42" s="31"/>
      <c r="S42" s="32">
        <v>719710621</v>
      </c>
    </row>
    <row r="43" spans="1:19" ht="21.75" customHeight="1" x14ac:dyDescent="0.2">
      <c r="A43" s="7" t="s">
        <v>136</v>
      </c>
      <c r="C43" s="7" t="s">
        <v>182</v>
      </c>
      <c r="E43" s="32">
        <v>64232</v>
      </c>
      <c r="F43" s="31"/>
      <c r="G43" s="32">
        <v>1920</v>
      </c>
      <c r="H43" s="31"/>
      <c r="I43" s="32">
        <v>0</v>
      </c>
      <c r="J43" s="31"/>
      <c r="K43" s="32">
        <v>0</v>
      </c>
      <c r="L43" s="31"/>
      <c r="M43" s="32">
        <v>0</v>
      </c>
      <c r="N43" s="31"/>
      <c r="O43" s="32">
        <v>123325440</v>
      </c>
      <c r="P43" s="31"/>
      <c r="Q43" s="32">
        <v>4945991</v>
      </c>
      <c r="R43" s="31"/>
      <c r="S43" s="32">
        <v>118379449</v>
      </c>
    </row>
    <row r="44" spans="1:19" ht="21.75" customHeight="1" x14ac:dyDescent="0.2">
      <c r="A44" s="7" t="s">
        <v>49</v>
      </c>
      <c r="C44" s="7" t="s">
        <v>183</v>
      </c>
      <c r="E44" s="32">
        <v>362898</v>
      </c>
      <c r="F44" s="31"/>
      <c r="G44" s="32">
        <v>12</v>
      </c>
      <c r="H44" s="31"/>
      <c r="I44" s="32">
        <v>0</v>
      </c>
      <c r="J44" s="31"/>
      <c r="K44" s="32">
        <v>0</v>
      </c>
      <c r="L44" s="31"/>
      <c r="M44" s="32">
        <v>0</v>
      </c>
      <c r="N44" s="31"/>
      <c r="O44" s="32">
        <v>4354776</v>
      </c>
      <c r="P44" s="31"/>
      <c r="Q44" s="32">
        <v>47206</v>
      </c>
      <c r="R44" s="31"/>
      <c r="S44" s="32">
        <v>4307570</v>
      </c>
    </row>
    <row r="45" spans="1:19" ht="21.75" customHeight="1" x14ac:dyDescent="0.2">
      <c r="A45" s="7" t="s">
        <v>47</v>
      </c>
      <c r="C45" s="7" t="s">
        <v>184</v>
      </c>
      <c r="E45" s="32">
        <v>10000000</v>
      </c>
      <c r="F45" s="31"/>
      <c r="G45" s="32">
        <v>700</v>
      </c>
      <c r="H45" s="31"/>
      <c r="I45" s="32">
        <v>0</v>
      </c>
      <c r="J45" s="31"/>
      <c r="K45" s="32">
        <v>0</v>
      </c>
      <c r="L45" s="31"/>
      <c r="M45" s="32">
        <v>0</v>
      </c>
      <c r="N45" s="31"/>
      <c r="O45" s="32">
        <v>7000000000</v>
      </c>
      <c r="P45" s="31"/>
      <c r="Q45" s="32">
        <v>0</v>
      </c>
      <c r="R45" s="31"/>
      <c r="S45" s="32">
        <v>7000000000</v>
      </c>
    </row>
    <row r="46" spans="1:19" ht="21.75" customHeight="1" x14ac:dyDescent="0.2">
      <c r="A46" s="7" t="s">
        <v>40</v>
      </c>
      <c r="C46" s="7" t="s">
        <v>185</v>
      </c>
      <c r="E46" s="32">
        <v>1000000</v>
      </c>
      <c r="F46" s="31"/>
      <c r="G46" s="32">
        <v>2480</v>
      </c>
      <c r="H46" s="31"/>
      <c r="I46" s="32">
        <v>0</v>
      </c>
      <c r="J46" s="31"/>
      <c r="K46" s="32">
        <v>0</v>
      </c>
      <c r="L46" s="31"/>
      <c r="M46" s="32">
        <v>0</v>
      </c>
      <c r="N46" s="31"/>
      <c r="O46" s="32">
        <v>2480000000</v>
      </c>
      <c r="P46" s="31"/>
      <c r="Q46" s="32">
        <v>161946223</v>
      </c>
      <c r="R46" s="31"/>
      <c r="S46" s="32">
        <v>2318053777</v>
      </c>
    </row>
    <row r="47" spans="1:19" ht="21.75" customHeight="1" x14ac:dyDescent="0.2">
      <c r="A47" s="7" t="s">
        <v>20</v>
      </c>
      <c r="C47" s="7" t="s">
        <v>158</v>
      </c>
      <c r="E47" s="32">
        <v>1562500</v>
      </c>
      <c r="F47" s="31"/>
      <c r="G47" s="32">
        <v>320</v>
      </c>
      <c r="H47" s="31"/>
      <c r="I47" s="32">
        <v>0</v>
      </c>
      <c r="J47" s="31"/>
      <c r="K47" s="32">
        <v>0</v>
      </c>
      <c r="L47" s="31"/>
      <c r="M47" s="32">
        <v>0</v>
      </c>
      <c r="N47" s="31"/>
      <c r="O47" s="32">
        <v>500000000</v>
      </c>
      <c r="P47" s="31"/>
      <c r="Q47" s="32">
        <v>0</v>
      </c>
      <c r="R47" s="31"/>
      <c r="S47" s="32">
        <v>500000000</v>
      </c>
    </row>
    <row r="48" spans="1:19" ht="21.75" customHeight="1" x14ac:dyDescent="0.2">
      <c r="A48" s="7" t="s">
        <v>59</v>
      </c>
      <c r="C48" s="7" t="s">
        <v>159</v>
      </c>
      <c r="E48" s="32">
        <v>125000</v>
      </c>
      <c r="F48" s="31"/>
      <c r="G48" s="32">
        <v>1000</v>
      </c>
      <c r="H48" s="31"/>
      <c r="I48" s="32">
        <v>0</v>
      </c>
      <c r="J48" s="31"/>
      <c r="K48" s="32">
        <v>0</v>
      </c>
      <c r="L48" s="31"/>
      <c r="M48" s="32">
        <v>0</v>
      </c>
      <c r="N48" s="31"/>
      <c r="O48" s="32">
        <v>125000000</v>
      </c>
      <c r="P48" s="31"/>
      <c r="Q48" s="32">
        <v>0</v>
      </c>
      <c r="R48" s="31"/>
      <c r="S48" s="32">
        <v>125000000</v>
      </c>
    </row>
    <row r="49" spans="1:19" ht="21.75" customHeight="1" x14ac:dyDescent="0.2">
      <c r="A49" s="10" t="s">
        <v>54</v>
      </c>
      <c r="C49" s="10" t="s">
        <v>183</v>
      </c>
      <c r="E49" s="33">
        <v>17151934</v>
      </c>
      <c r="F49" s="31"/>
      <c r="G49" s="33">
        <v>6</v>
      </c>
      <c r="H49" s="31"/>
      <c r="I49" s="33">
        <v>0</v>
      </c>
      <c r="J49" s="31"/>
      <c r="K49" s="33">
        <v>0</v>
      </c>
      <c r="L49" s="31"/>
      <c r="M49" s="33">
        <v>0</v>
      </c>
      <c r="N49" s="31"/>
      <c r="O49" s="33">
        <v>102911604</v>
      </c>
      <c r="P49" s="31"/>
      <c r="Q49" s="33">
        <v>2744309</v>
      </c>
      <c r="R49" s="31"/>
      <c r="S49" s="33">
        <v>100167295</v>
      </c>
    </row>
    <row r="50" spans="1:19" ht="21.75" customHeight="1" x14ac:dyDescent="0.2">
      <c r="A50" s="13" t="s">
        <v>72</v>
      </c>
      <c r="C50" s="14"/>
      <c r="E50" s="34"/>
      <c r="F50" s="31"/>
      <c r="G50" s="34"/>
      <c r="H50" s="31"/>
      <c r="I50" s="34">
        <f>SUM(I8:I49)</f>
        <v>11014088000</v>
      </c>
      <c r="J50" s="31"/>
      <c r="K50" s="34">
        <f>SUM(K8:K49)</f>
        <v>104611419</v>
      </c>
      <c r="L50" s="31"/>
      <c r="M50" s="34">
        <f>SUM(M8:M49)</f>
        <v>10909476581</v>
      </c>
      <c r="N50" s="31"/>
      <c r="O50" s="34">
        <f>SUM(O8:O49)</f>
        <v>159287307562</v>
      </c>
      <c r="P50" s="31"/>
      <c r="Q50" s="34">
        <f>SUM(Q8:Q49)</f>
        <v>1504822289</v>
      </c>
      <c r="R50" s="31"/>
      <c r="S50" s="34">
        <f>SUM(S8:S49)</f>
        <v>157782485273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T9"/>
  <sheetViews>
    <sheetView rightToLeft="1" view="pageBreakPreview" topLeftCell="D1" zoomScaleNormal="100" zoomScaleSheetLayoutView="100" workbookViewId="0">
      <selection activeCell="N29" sqref="N2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4.45" customHeight="1" x14ac:dyDescent="0.2"/>
    <row r="5" spans="1:20" ht="14.45" customHeight="1" x14ac:dyDescent="0.2">
      <c r="A5" s="84" t="s">
        <v>186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spans="1:20" ht="14.45" customHeight="1" x14ac:dyDescent="0.2">
      <c r="A6" s="81" t="s">
        <v>109</v>
      </c>
      <c r="J6" s="81" t="s">
        <v>123</v>
      </c>
      <c r="K6" s="81"/>
      <c r="L6" s="81"/>
      <c r="M6" s="81"/>
      <c r="N6" s="81"/>
      <c r="P6" s="81" t="s">
        <v>124</v>
      </c>
      <c r="Q6" s="81"/>
      <c r="R6" s="81"/>
      <c r="S6" s="81"/>
      <c r="T6" s="81"/>
    </row>
    <row r="7" spans="1:20" ht="29.1" customHeight="1" x14ac:dyDescent="0.2">
      <c r="A7" s="81"/>
      <c r="C7" s="19" t="s">
        <v>187</v>
      </c>
      <c r="E7" s="91" t="s">
        <v>82</v>
      </c>
      <c r="F7" s="91"/>
      <c r="H7" s="19" t="s">
        <v>188</v>
      </c>
      <c r="J7" s="20" t="s">
        <v>189</v>
      </c>
      <c r="K7" s="3"/>
      <c r="L7" s="20" t="s">
        <v>155</v>
      </c>
      <c r="M7" s="3"/>
      <c r="N7" s="20" t="s">
        <v>190</v>
      </c>
      <c r="P7" s="20" t="s">
        <v>189</v>
      </c>
      <c r="Q7" s="3"/>
      <c r="R7" s="20" t="s">
        <v>155</v>
      </c>
      <c r="S7" s="3"/>
      <c r="T7" s="20" t="s">
        <v>190</v>
      </c>
    </row>
    <row r="8" spans="1:20" ht="21.75" customHeight="1" x14ac:dyDescent="0.2">
      <c r="A8" s="16" t="s">
        <v>84</v>
      </c>
      <c r="C8" s="21"/>
      <c r="E8" s="16" t="s">
        <v>87</v>
      </c>
      <c r="F8" s="3"/>
      <c r="H8" s="35">
        <v>23</v>
      </c>
      <c r="I8" s="31"/>
      <c r="J8" s="36">
        <v>1576350835</v>
      </c>
      <c r="K8" s="31"/>
      <c r="L8" s="36">
        <v>0</v>
      </c>
      <c r="M8" s="31"/>
      <c r="N8" s="36">
        <v>1576350835</v>
      </c>
      <c r="O8" s="31"/>
      <c r="P8" s="36">
        <v>2233506447</v>
      </c>
      <c r="Q8" s="31"/>
      <c r="R8" s="36">
        <v>0</v>
      </c>
      <c r="S8" s="31"/>
      <c r="T8" s="36">
        <v>2233506447</v>
      </c>
    </row>
    <row r="9" spans="1:20" ht="21.75" customHeight="1" x14ac:dyDescent="0.2">
      <c r="A9" s="13" t="s">
        <v>72</v>
      </c>
      <c r="C9" s="14"/>
      <c r="E9" s="14"/>
      <c r="H9" s="34"/>
      <c r="I9" s="31"/>
      <c r="J9" s="34">
        <f>SUM(J8)</f>
        <v>1576350835</v>
      </c>
      <c r="K9" s="31"/>
      <c r="L9" s="34">
        <f>SUM(L8)</f>
        <v>0</v>
      </c>
      <c r="M9" s="31"/>
      <c r="N9" s="34">
        <f>SUM(N8)</f>
        <v>1576350835</v>
      </c>
      <c r="O9" s="31"/>
      <c r="P9" s="34">
        <f>SUM(P8)</f>
        <v>2233506447</v>
      </c>
      <c r="Q9" s="31"/>
      <c r="R9" s="34">
        <v>0</v>
      </c>
      <c r="S9" s="31"/>
      <c r="T9" s="34">
        <f>SUM(T8)</f>
        <v>2233506447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10"/>
  <sheetViews>
    <sheetView rightToLeft="1" view="pageBreakPreview" topLeftCell="B1" zoomScaleNormal="100" zoomScaleSheetLayoutView="100" workbookViewId="0">
      <selection activeCell="Q32" sqref="Q32"/>
    </sheetView>
  </sheetViews>
  <sheetFormatPr defaultRowHeight="12.75" x14ac:dyDescent="0.2"/>
  <cols>
    <col min="1" max="1" width="53.42578125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4.45" customHeight="1" x14ac:dyDescent="0.2"/>
    <row r="5" spans="1:13" ht="14.45" customHeight="1" x14ac:dyDescent="0.2">
      <c r="A5" s="84" t="s">
        <v>191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14.45" customHeight="1" x14ac:dyDescent="0.2">
      <c r="A6" s="81" t="s">
        <v>109</v>
      </c>
      <c r="C6" s="81" t="s">
        <v>123</v>
      </c>
      <c r="D6" s="81"/>
      <c r="E6" s="81"/>
      <c r="F6" s="81"/>
      <c r="G6" s="81"/>
      <c r="I6" s="81" t="s">
        <v>124</v>
      </c>
      <c r="J6" s="81"/>
      <c r="K6" s="81"/>
      <c r="L6" s="81"/>
      <c r="M6" s="81"/>
    </row>
    <row r="7" spans="1:13" ht="29.1" customHeight="1" x14ac:dyDescent="0.2">
      <c r="A7" s="81"/>
      <c r="C7" s="20" t="s">
        <v>189</v>
      </c>
      <c r="D7" s="3"/>
      <c r="E7" s="20" t="s">
        <v>155</v>
      </c>
      <c r="F7" s="3"/>
      <c r="G7" s="20" t="s">
        <v>190</v>
      </c>
      <c r="I7" s="20" t="s">
        <v>189</v>
      </c>
      <c r="J7" s="3"/>
      <c r="K7" s="20" t="s">
        <v>155</v>
      </c>
      <c r="L7" s="3"/>
      <c r="M7" s="20" t="s">
        <v>190</v>
      </c>
    </row>
    <row r="8" spans="1:13" ht="21.75" customHeight="1" x14ac:dyDescent="0.2">
      <c r="A8" s="5" t="s">
        <v>104</v>
      </c>
      <c r="C8" s="30">
        <v>19463016</v>
      </c>
      <c r="D8" s="31"/>
      <c r="E8" s="30">
        <v>0</v>
      </c>
      <c r="F8" s="31"/>
      <c r="G8" s="30">
        <v>19463016</v>
      </c>
      <c r="H8" s="31"/>
      <c r="I8" s="30">
        <v>45720665</v>
      </c>
      <c r="J8" s="31"/>
      <c r="K8" s="30">
        <v>0</v>
      </c>
      <c r="L8" s="31"/>
      <c r="M8" s="30">
        <v>45720665</v>
      </c>
    </row>
    <row r="9" spans="1:13" ht="21.75" customHeight="1" x14ac:dyDescent="0.2">
      <c r="A9" s="10" t="s">
        <v>105</v>
      </c>
      <c r="C9" s="33">
        <v>917427</v>
      </c>
      <c r="D9" s="31"/>
      <c r="E9" s="33">
        <v>0</v>
      </c>
      <c r="F9" s="31"/>
      <c r="G9" s="33">
        <v>917427</v>
      </c>
      <c r="H9" s="31"/>
      <c r="I9" s="33">
        <v>5179277</v>
      </c>
      <c r="J9" s="31"/>
      <c r="K9" s="33">
        <v>0</v>
      </c>
      <c r="L9" s="31"/>
      <c r="M9" s="33">
        <v>5179277</v>
      </c>
    </row>
    <row r="10" spans="1:13" ht="21.75" customHeight="1" x14ac:dyDescent="0.2">
      <c r="A10" s="13" t="s">
        <v>72</v>
      </c>
      <c r="C10" s="34">
        <f>SUM(C8:C9)</f>
        <v>20380443</v>
      </c>
      <c r="D10" s="31"/>
      <c r="E10" s="34">
        <f>SUM(E8:E9)</f>
        <v>0</v>
      </c>
      <c r="F10" s="31"/>
      <c r="G10" s="34">
        <f>SUM(G8:G9)</f>
        <v>20380443</v>
      </c>
      <c r="H10" s="31"/>
      <c r="I10" s="34">
        <f>SUM(I8:I9)</f>
        <v>50899942</v>
      </c>
      <c r="J10" s="31"/>
      <c r="K10" s="34">
        <f>SUM(K8:K9)</f>
        <v>0</v>
      </c>
      <c r="L10" s="31"/>
      <c r="M10" s="34">
        <f>SUM(M8:M9)</f>
        <v>50899942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W61"/>
  <sheetViews>
    <sheetView rightToLeft="1" view="pageBreakPreview" topLeftCell="A43" zoomScaleNormal="90" zoomScaleSheetLayoutView="100" workbookViewId="0">
      <selection activeCell="O64" sqref="O64"/>
    </sheetView>
  </sheetViews>
  <sheetFormatPr defaultRowHeight="12.75" x14ac:dyDescent="0.2"/>
  <cols>
    <col min="1" max="1" width="40.28515625" customWidth="1"/>
    <col min="2" max="2" width="1.28515625" customWidth="1"/>
    <col min="3" max="3" width="12.42578125" bestFit="1" customWidth="1"/>
    <col min="4" max="4" width="1.28515625" customWidth="1"/>
    <col min="5" max="5" width="17.5703125" bestFit="1" customWidth="1"/>
    <col min="6" max="6" width="1.28515625" customWidth="1"/>
    <col min="7" max="7" width="17.7109375" bestFit="1" customWidth="1"/>
    <col min="8" max="8" width="1.28515625" customWidth="1"/>
    <col min="9" max="9" width="18.28515625" customWidth="1"/>
    <col min="10" max="10" width="1.28515625" customWidth="1"/>
    <col min="11" max="11" width="12.42578125" bestFit="1" customWidth="1"/>
    <col min="12" max="12" width="1.28515625" customWidth="1"/>
    <col min="13" max="13" width="17.5703125" bestFit="1" customWidth="1"/>
    <col min="14" max="14" width="1.28515625" customWidth="1"/>
    <col min="15" max="15" width="17.7109375" bestFit="1" customWidth="1"/>
    <col min="16" max="16" width="1.28515625" customWidth="1"/>
    <col min="17" max="17" width="20" customWidth="1"/>
    <col min="18" max="18" width="1.28515625" customWidth="1"/>
    <col min="19" max="19" width="0.28515625" customWidth="1"/>
    <col min="20" max="20" width="17.28515625" customWidth="1"/>
    <col min="21" max="21" width="15" bestFit="1" customWidth="1"/>
  </cols>
  <sheetData>
    <row r="1" spans="1:23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3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3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3" ht="14.45" customHeight="1" x14ac:dyDescent="0.2"/>
    <row r="5" spans="1:23" ht="14.45" customHeight="1" x14ac:dyDescent="0.2">
      <c r="A5" s="84" t="s">
        <v>192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3" ht="14.45" customHeight="1" x14ac:dyDescent="0.2">
      <c r="A6" s="81" t="s">
        <v>109</v>
      </c>
      <c r="C6" s="81" t="s">
        <v>123</v>
      </c>
      <c r="D6" s="81"/>
      <c r="E6" s="81"/>
      <c r="F6" s="81"/>
      <c r="G6" s="81"/>
      <c r="H6" s="81"/>
      <c r="I6" s="81"/>
      <c r="K6" s="81" t="s">
        <v>124</v>
      </c>
      <c r="L6" s="81"/>
      <c r="M6" s="81"/>
      <c r="N6" s="81"/>
      <c r="O6" s="81"/>
      <c r="P6" s="81"/>
      <c r="Q6" s="81"/>
      <c r="R6" s="81"/>
    </row>
    <row r="7" spans="1:23" ht="42" customHeight="1" x14ac:dyDescent="0.2">
      <c r="A7" s="81"/>
      <c r="C7" s="20" t="s">
        <v>13</v>
      </c>
      <c r="D7" s="3"/>
      <c r="E7" s="20" t="s">
        <v>193</v>
      </c>
      <c r="F7" s="3"/>
      <c r="G7" s="20" t="s">
        <v>194</v>
      </c>
      <c r="H7" s="3"/>
      <c r="I7" s="59" t="s">
        <v>195</v>
      </c>
      <c r="K7" s="20" t="s">
        <v>13</v>
      </c>
      <c r="L7" s="3"/>
      <c r="M7" s="20" t="s">
        <v>193</v>
      </c>
      <c r="N7" s="3"/>
      <c r="O7" s="20" t="s">
        <v>194</v>
      </c>
      <c r="P7" s="3"/>
      <c r="Q7" s="94" t="s">
        <v>195</v>
      </c>
      <c r="R7" s="94"/>
      <c r="V7" s="92"/>
      <c r="W7" s="92"/>
    </row>
    <row r="8" spans="1:23" ht="21.75" customHeight="1" x14ac:dyDescent="0.2">
      <c r="A8" s="5" t="s">
        <v>29</v>
      </c>
      <c r="C8" s="60">
        <v>17222</v>
      </c>
      <c r="D8" s="61"/>
      <c r="E8" s="60">
        <v>3187753456</v>
      </c>
      <c r="F8" s="61"/>
      <c r="G8" s="60">
        <v>2602262946</v>
      </c>
      <c r="H8" s="61"/>
      <c r="I8" s="62">
        <f>E8-G8</f>
        <v>585490510</v>
      </c>
      <c r="J8" s="61"/>
      <c r="K8" s="60">
        <v>105020</v>
      </c>
      <c r="L8" s="61"/>
      <c r="M8" s="60">
        <v>18234990299</v>
      </c>
      <c r="N8" s="61"/>
      <c r="O8" s="60">
        <v>15863861273</v>
      </c>
      <c r="P8" s="61"/>
      <c r="Q8" s="87">
        <f>M8-O8</f>
        <v>2371129026</v>
      </c>
      <c r="R8" s="87"/>
      <c r="T8" s="65"/>
      <c r="U8" s="8"/>
      <c r="V8" s="77"/>
      <c r="W8" s="77"/>
    </row>
    <row r="9" spans="1:23" ht="21.75" customHeight="1" x14ac:dyDescent="0.2">
      <c r="A9" s="7" t="s">
        <v>40</v>
      </c>
      <c r="C9" s="62">
        <v>72823</v>
      </c>
      <c r="D9" s="61"/>
      <c r="E9" s="62">
        <v>1452351501</v>
      </c>
      <c r="F9" s="61"/>
      <c r="G9" s="62">
        <v>1918327134</v>
      </c>
      <c r="H9" s="61"/>
      <c r="I9" s="62">
        <f t="shared" ref="I9:I56" si="0">E9-G9</f>
        <v>-465975633</v>
      </c>
      <c r="J9" s="61"/>
      <c r="K9" s="62">
        <v>72823</v>
      </c>
      <c r="L9" s="61"/>
      <c r="M9" s="62">
        <v>1452351501</v>
      </c>
      <c r="N9" s="61"/>
      <c r="O9" s="62">
        <v>1918327134</v>
      </c>
      <c r="P9" s="61"/>
      <c r="Q9" s="87">
        <f t="shared" ref="Q9:Q56" si="1">M9-O9</f>
        <v>-465975633</v>
      </c>
      <c r="R9" s="87"/>
      <c r="T9" s="65"/>
      <c r="U9" s="8"/>
      <c r="V9" s="77"/>
      <c r="W9" s="77"/>
    </row>
    <row r="10" spans="1:23" ht="21.75" customHeight="1" x14ac:dyDescent="0.2">
      <c r="A10" s="7" t="s">
        <v>23</v>
      </c>
      <c r="C10" s="62">
        <v>31281</v>
      </c>
      <c r="D10" s="61"/>
      <c r="E10" s="62">
        <v>6012992730</v>
      </c>
      <c r="F10" s="61"/>
      <c r="G10" s="62">
        <v>6132207898</v>
      </c>
      <c r="H10" s="61"/>
      <c r="I10" s="62">
        <f t="shared" si="0"/>
        <v>-119215168</v>
      </c>
      <c r="J10" s="61"/>
      <c r="K10" s="62">
        <v>31281</v>
      </c>
      <c r="L10" s="61"/>
      <c r="M10" s="62">
        <v>6012992730</v>
      </c>
      <c r="N10" s="61"/>
      <c r="O10" s="62">
        <v>6132207898</v>
      </c>
      <c r="P10" s="61"/>
      <c r="Q10" s="87">
        <f t="shared" si="1"/>
        <v>-119215168</v>
      </c>
      <c r="R10" s="87"/>
      <c r="T10" s="65"/>
      <c r="U10" s="8"/>
      <c r="V10" s="77"/>
      <c r="W10" s="77"/>
    </row>
    <row r="11" spans="1:23" ht="21.75" customHeight="1" x14ac:dyDescent="0.2">
      <c r="A11" s="7" t="s">
        <v>33</v>
      </c>
      <c r="C11" s="62">
        <v>400000</v>
      </c>
      <c r="D11" s="61"/>
      <c r="E11" s="62">
        <v>2028856060</v>
      </c>
      <c r="F11" s="61"/>
      <c r="G11" s="62">
        <v>2153645934</v>
      </c>
      <c r="H11" s="61"/>
      <c r="I11" s="62">
        <f t="shared" si="0"/>
        <v>-124789874</v>
      </c>
      <c r="J11" s="61"/>
      <c r="K11" s="62">
        <v>400000</v>
      </c>
      <c r="L11" s="61"/>
      <c r="M11" s="62">
        <v>2028856060</v>
      </c>
      <c r="N11" s="61"/>
      <c r="O11" s="62">
        <v>2153645934</v>
      </c>
      <c r="P11" s="61"/>
      <c r="Q11" s="87">
        <f t="shared" si="1"/>
        <v>-124789874</v>
      </c>
      <c r="R11" s="87"/>
      <c r="T11" s="65"/>
      <c r="U11" s="8"/>
      <c r="V11" s="77"/>
      <c r="W11" s="77"/>
    </row>
    <row r="12" spans="1:23" ht="21.75" customHeight="1" x14ac:dyDescent="0.2">
      <c r="A12" s="7" t="s">
        <v>41</v>
      </c>
      <c r="C12" s="62">
        <v>10100000</v>
      </c>
      <c r="D12" s="61"/>
      <c r="E12" s="62">
        <v>65824492076</v>
      </c>
      <c r="F12" s="61"/>
      <c r="G12" s="62">
        <v>44564661952</v>
      </c>
      <c r="H12" s="61"/>
      <c r="I12" s="62">
        <f t="shared" si="0"/>
        <v>21259830124</v>
      </c>
      <c r="J12" s="61"/>
      <c r="K12" s="62">
        <v>12940327</v>
      </c>
      <c r="L12" s="61"/>
      <c r="M12" s="62">
        <v>78829708965</v>
      </c>
      <c r="N12" s="61"/>
      <c r="O12" s="62">
        <v>57130047890</v>
      </c>
      <c r="P12" s="61"/>
      <c r="Q12" s="87">
        <f t="shared" si="1"/>
        <v>21699661075</v>
      </c>
      <c r="R12" s="87"/>
      <c r="T12" s="65"/>
      <c r="U12" s="8"/>
      <c r="V12" s="77"/>
      <c r="W12" s="77"/>
    </row>
    <row r="13" spans="1:23" ht="21.75" customHeight="1" x14ac:dyDescent="0.2">
      <c r="A13" s="7" t="s">
        <v>54</v>
      </c>
      <c r="C13" s="62">
        <v>13151934</v>
      </c>
      <c r="D13" s="61"/>
      <c r="E13" s="62">
        <v>23873296407</v>
      </c>
      <c r="F13" s="61"/>
      <c r="G13" s="62">
        <v>20976538441</v>
      </c>
      <c r="H13" s="61"/>
      <c r="I13" s="62">
        <f t="shared" si="0"/>
        <v>2896757966</v>
      </c>
      <c r="J13" s="61"/>
      <c r="K13" s="62">
        <v>16000000</v>
      </c>
      <c r="L13" s="61"/>
      <c r="M13" s="62">
        <v>28432286946</v>
      </c>
      <c r="N13" s="61"/>
      <c r="O13" s="62">
        <v>25529247180</v>
      </c>
      <c r="P13" s="61"/>
      <c r="Q13" s="87">
        <f t="shared" si="1"/>
        <v>2903039766</v>
      </c>
      <c r="R13" s="87"/>
      <c r="T13" s="65"/>
      <c r="U13" s="8"/>
      <c r="V13" s="77"/>
      <c r="W13" s="77"/>
    </row>
    <row r="14" spans="1:23" ht="21.75" customHeight="1" x14ac:dyDescent="0.2">
      <c r="A14" s="7" t="s">
        <v>52</v>
      </c>
      <c r="C14" s="62">
        <v>350000</v>
      </c>
      <c r="D14" s="61"/>
      <c r="E14" s="62">
        <v>2430949440</v>
      </c>
      <c r="F14" s="61"/>
      <c r="G14" s="62">
        <v>3952342805</v>
      </c>
      <c r="H14" s="61"/>
      <c r="I14" s="62">
        <f t="shared" si="0"/>
        <v>-1521393365</v>
      </c>
      <c r="J14" s="61"/>
      <c r="K14" s="62">
        <v>440000</v>
      </c>
      <c r="L14" s="61"/>
      <c r="M14" s="62">
        <v>3440307880</v>
      </c>
      <c r="N14" s="61"/>
      <c r="O14" s="62">
        <v>4968659500</v>
      </c>
      <c r="P14" s="61"/>
      <c r="Q14" s="87">
        <f t="shared" si="1"/>
        <v>-1528351620</v>
      </c>
      <c r="R14" s="87"/>
      <c r="T14" s="65"/>
      <c r="U14" s="8"/>
      <c r="V14" s="77"/>
      <c r="W14" s="77"/>
    </row>
    <row r="15" spans="1:23" ht="21.75" customHeight="1" x14ac:dyDescent="0.2">
      <c r="A15" s="7" t="s">
        <v>38</v>
      </c>
      <c r="C15" s="62">
        <v>72294</v>
      </c>
      <c r="D15" s="61"/>
      <c r="E15" s="62">
        <v>909077729</v>
      </c>
      <c r="F15" s="61"/>
      <c r="G15" s="62">
        <v>619070670</v>
      </c>
      <c r="H15" s="61"/>
      <c r="I15" s="62">
        <f t="shared" si="0"/>
        <v>290007059</v>
      </c>
      <c r="J15" s="61"/>
      <c r="K15" s="62">
        <v>72294</v>
      </c>
      <c r="L15" s="61"/>
      <c r="M15" s="62">
        <v>909077729</v>
      </c>
      <c r="N15" s="61"/>
      <c r="O15" s="62">
        <v>619070670</v>
      </c>
      <c r="P15" s="61"/>
      <c r="Q15" s="87">
        <f t="shared" si="1"/>
        <v>290007059</v>
      </c>
      <c r="R15" s="87"/>
      <c r="T15" s="65"/>
      <c r="U15" s="8"/>
      <c r="V15" s="77"/>
      <c r="W15" s="77"/>
    </row>
    <row r="16" spans="1:23" ht="21.75" customHeight="1" x14ac:dyDescent="0.2">
      <c r="A16" s="7" t="s">
        <v>56</v>
      </c>
      <c r="C16" s="62">
        <v>398467</v>
      </c>
      <c r="D16" s="61"/>
      <c r="E16" s="62">
        <v>1729107391</v>
      </c>
      <c r="F16" s="61"/>
      <c r="G16" s="62">
        <v>2285888949</v>
      </c>
      <c r="H16" s="61"/>
      <c r="I16" s="62">
        <f t="shared" si="0"/>
        <v>-556781558</v>
      </c>
      <c r="J16" s="61"/>
      <c r="K16" s="62">
        <v>3659377</v>
      </c>
      <c r="L16" s="61"/>
      <c r="M16" s="62">
        <v>17870909877</v>
      </c>
      <c r="N16" s="61"/>
      <c r="O16" s="62">
        <v>21479380409</v>
      </c>
      <c r="P16" s="61"/>
      <c r="Q16" s="87">
        <f t="shared" si="1"/>
        <v>-3608470532</v>
      </c>
      <c r="R16" s="87"/>
      <c r="T16" s="65"/>
      <c r="U16" s="8"/>
      <c r="V16" s="77"/>
      <c r="W16" s="77"/>
    </row>
    <row r="17" spans="1:23" ht="21.75" customHeight="1" x14ac:dyDescent="0.2">
      <c r="A17" s="7" t="s">
        <v>34</v>
      </c>
      <c r="C17" s="62">
        <v>215720</v>
      </c>
      <c r="D17" s="61"/>
      <c r="E17" s="62">
        <v>1372393406</v>
      </c>
      <c r="F17" s="61"/>
      <c r="G17" s="62">
        <v>1545756565</v>
      </c>
      <c r="H17" s="61"/>
      <c r="I17" s="62">
        <f t="shared" si="0"/>
        <v>-173363159</v>
      </c>
      <c r="J17" s="61"/>
      <c r="K17" s="62">
        <v>4315720</v>
      </c>
      <c r="L17" s="61"/>
      <c r="M17" s="62">
        <v>30453326304</v>
      </c>
      <c r="N17" s="61"/>
      <c r="O17" s="62">
        <v>32685885547</v>
      </c>
      <c r="P17" s="61"/>
      <c r="Q17" s="87">
        <f t="shared" si="1"/>
        <v>-2232559243</v>
      </c>
      <c r="R17" s="87"/>
      <c r="T17" s="65"/>
      <c r="U17" s="8"/>
      <c r="V17" s="77"/>
      <c r="W17" s="77"/>
    </row>
    <row r="18" spans="1:23" ht="21.75" customHeight="1" x14ac:dyDescent="0.2">
      <c r="A18" s="7" t="s">
        <v>62</v>
      </c>
      <c r="C18" s="62">
        <v>15693116</v>
      </c>
      <c r="D18" s="61"/>
      <c r="E18" s="62">
        <v>121873356013</v>
      </c>
      <c r="F18" s="61"/>
      <c r="G18" s="62">
        <v>103736655318</v>
      </c>
      <c r="H18" s="61"/>
      <c r="I18" s="62">
        <f t="shared" si="0"/>
        <v>18136700695</v>
      </c>
      <c r="J18" s="61"/>
      <c r="K18" s="62">
        <v>18076168</v>
      </c>
      <c r="L18" s="61"/>
      <c r="M18" s="62">
        <v>139350630110</v>
      </c>
      <c r="N18" s="61"/>
      <c r="O18" s="62">
        <v>119491488087</v>
      </c>
      <c r="P18" s="61"/>
      <c r="Q18" s="87">
        <f t="shared" si="1"/>
        <v>19859142023</v>
      </c>
      <c r="R18" s="87"/>
      <c r="T18" s="65"/>
      <c r="U18" s="8"/>
      <c r="V18" s="77"/>
      <c r="W18" s="77"/>
    </row>
    <row r="19" spans="1:23" ht="21.75" customHeight="1" x14ac:dyDescent="0.2">
      <c r="A19" s="7" t="s">
        <v>129</v>
      </c>
      <c r="C19" s="62">
        <v>0</v>
      </c>
      <c r="D19" s="61"/>
      <c r="E19" s="62">
        <v>0</v>
      </c>
      <c r="F19" s="61"/>
      <c r="G19" s="62">
        <v>0</v>
      </c>
      <c r="H19" s="61"/>
      <c r="I19" s="62">
        <f t="shared" si="0"/>
        <v>0</v>
      </c>
      <c r="J19" s="61"/>
      <c r="K19" s="62">
        <v>505096</v>
      </c>
      <c r="L19" s="61"/>
      <c r="M19" s="62">
        <v>4992242919</v>
      </c>
      <c r="N19" s="61"/>
      <c r="O19" s="62">
        <v>5834293687</v>
      </c>
      <c r="P19" s="61"/>
      <c r="Q19" s="87">
        <f t="shared" si="1"/>
        <v>-842050768</v>
      </c>
      <c r="R19" s="87"/>
      <c r="T19" s="65"/>
      <c r="U19" s="22"/>
      <c r="V19" s="77"/>
      <c r="W19" s="77"/>
    </row>
    <row r="20" spans="1:23" ht="21.75" customHeight="1" x14ac:dyDescent="0.2">
      <c r="A20" s="7" t="s">
        <v>130</v>
      </c>
      <c r="C20" s="62">
        <v>0</v>
      </c>
      <c r="D20" s="61"/>
      <c r="E20" s="62">
        <v>0</v>
      </c>
      <c r="F20" s="61"/>
      <c r="G20" s="62">
        <v>0</v>
      </c>
      <c r="H20" s="61"/>
      <c r="I20" s="62">
        <f t="shared" si="0"/>
        <v>0</v>
      </c>
      <c r="J20" s="61"/>
      <c r="K20" s="62">
        <v>356821</v>
      </c>
      <c r="L20" s="61"/>
      <c r="M20" s="62">
        <v>1924244269</v>
      </c>
      <c r="N20" s="61"/>
      <c r="O20" s="62">
        <v>1836980504</v>
      </c>
      <c r="P20" s="61"/>
      <c r="Q20" s="87">
        <f t="shared" si="1"/>
        <v>87263765</v>
      </c>
      <c r="R20" s="87"/>
      <c r="T20" s="65"/>
      <c r="V20" s="77"/>
      <c r="W20" s="77"/>
    </row>
    <row r="21" spans="1:23" ht="21.75" customHeight="1" x14ac:dyDescent="0.2">
      <c r="A21" s="7" t="s">
        <v>37</v>
      </c>
      <c r="C21" s="62">
        <v>0</v>
      </c>
      <c r="D21" s="61"/>
      <c r="E21" s="62">
        <v>0</v>
      </c>
      <c r="F21" s="61"/>
      <c r="G21" s="62">
        <v>0</v>
      </c>
      <c r="H21" s="61"/>
      <c r="I21" s="62">
        <f t="shared" si="0"/>
        <v>0</v>
      </c>
      <c r="J21" s="61"/>
      <c r="K21" s="62">
        <v>64159</v>
      </c>
      <c r="L21" s="61"/>
      <c r="M21" s="62">
        <v>992374080</v>
      </c>
      <c r="N21" s="61"/>
      <c r="O21" s="62">
        <v>1143526163</v>
      </c>
      <c r="P21" s="61"/>
      <c r="Q21" s="87">
        <f t="shared" si="1"/>
        <v>-151152083</v>
      </c>
      <c r="R21" s="87"/>
      <c r="T21" s="65"/>
      <c r="V21" s="77"/>
      <c r="W21" s="77"/>
    </row>
    <row r="22" spans="1:23" ht="21.75" customHeight="1" x14ac:dyDescent="0.2">
      <c r="A22" s="7" t="s">
        <v>25</v>
      </c>
      <c r="C22" s="62">
        <v>0</v>
      </c>
      <c r="D22" s="61"/>
      <c r="E22" s="62">
        <v>0</v>
      </c>
      <c r="F22" s="61"/>
      <c r="G22" s="62">
        <v>0</v>
      </c>
      <c r="H22" s="61"/>
      <c r="I22" s="62">
        <f t="shared" si="0"/>
        <v>0</v>
      </c>
      <c r="J22" s="61"/>
      <c r="K22" s="62">
        <v>207987</v>
      </c>
      <c r="L22" s="61"/>
      <c r="M22" s="62">
        <v>9812190661</v>
      </c>
      <c r="N22" s="61"/>
      <c r="O22" s="62">
        <v>10542857487</v>
      </c>
      <c r="P22" s="61"/>
      <c r="Q22" s="87">
        <f t="shared" si="1"/>
        <v>-730666826</v>
      </c>
      <c r="R22" s="87"/>
      <c r="T22" s="65"/>
      <c r="V22" s="77"/>
      <c r="W22" s="77"/>
    </row>
    <row r="23" spans="1:23" ht="21.75" customHeight="1" x14ac:dyDescent="0.2">
      <c r="A23" s="7" t="s">
        <v>21</v>
      </c>
      <c r="C23" s="62">
        <v>0</v>
      </c>
      <c r="D23" s="61"/>
      <c r="E23" s="62">
        <v>0</v>
      </c>
      <c r="F23" s="61"/>
      <c r="G23" s="62">
        <v>0</v>
      </c>
      <c r="H23" s="61"/>
      <c r="I23" s="62">
        <f t="shared" si="0"/>
        <v>0</v>
      </c>
      <c r="J23" s="61"/>
      <c r="K23" s="62">
        <v>150000</v>
      </c>
      <c r="L23" s="61"/>
      <c r="M23" s="62">
        <v>2542731123</v>
      </c>
      <c r="N23" s="61"/>
      <c r="O23" s="62">
        <v>2560363547</v>
      </c>
      <c r="P23" s="61"/>
      <c r="Q23" s="87">
        <f t="shared" si="1"/>
        <v>-17632424</v>
      </c>
      <c r="R23" s="87"/>
      <c r="T23" s="65"/>
      <c r="V23" s="77"/>
      <c r="W23" s="77"/>
    </row>
    <row r="24" spans="1:23" ht="21.75" customHeight="1" x14ac:dyDescent="0.2">
      <c r="A24" s="7" t="s">
        <v>66</v>
      </c>
      <c r="C24" s="62">
        <v>0</v>
      </c>
      <c r="D24" s="61"/>
      <c r="E24" s="62">
        <v>0</v>
      </c>
      <c r="F24" s="61"/>
      <c r="G24" s="62">
        <v>0</v>
      </c>
      <c r="H24" s="61"/>
      <c r="I24" s="62">
        <f t="shared" si="0"/>
        <v>0</v>
      </c>
      <c r="J24" s="61"/>
      <c r="K24" s="62">
        <v>507607</v>
      </c>
      <c r="L24" s="61"/>
      <c r="M24" s="62">
        <v>21491875741</v>
      </c>
      <c r="N24" s="61"/>
      <c r="O24" s="62">
        <v>23226871951</v>
      </c>
      <c r="P24" s="61"/>
      <c r="Q24" s="87">
        <f t="shared" si="1"/>
        <v>-1734996210</v>
      </c>
      <c r="R24" s="87"/>
      <c r="T24" s="65"/>
      <c r="V24" s="77"/>
      <c r="W24" s="77"/>
    </row>
    <row r="25" spans="1:23" ht="21.75" customHeight="1" x14ac:dyDescent="0.2">
      <c r="A25" s="7" t="s">
        <v>131</v>
      </c>
      <c r="C25" s="62">
        <v>0</v>
      </c>
      <c r="D25" s="61"/>
      <c r="E25" s="62">
        <v>0</v>
      </c>
      <c r="F25" s="61"/>
      <c r="G25" s="62">
        <v>0</v>
      </c>
      <c r="H25" s="61"/>
      <c r="I25" s="62">
        <f t="shared" si="0"/>
        <v>0</v>
      </c>
      <c r="J25" s="61"/>
      <c r="K25" s="62">
        <v>7749300</v>
      </c>
      <c r="L25" s="61"/>
      <c r="M25" s="62">
        <v>33215069166</v>
      </c>
      <c r="N25" s="61"/>
      <c r="O25" s="62">
        <v>54153437404</v>
      </c>
      <c r="P25" s="61"/>
      <c r="Q25" s="87">
        <f t="shared" si="1"/>
        <v>-20938368238</v>
      </c>
      <c r="R25" s="87"/>
      <c r="T25" s="65"/>
      <c r="V25" s="77"/>
      <c r="W25" s="77"/>
    </row>
    <row r="26" spans="1:23" ht="21.75" customHeight="1" x14ac:dyDescent="0.2">
      <c r="A26" s="7" t="s">
        <v>59</v>
      </c>
      <c r="C26" s="62">
        <v>0</v>
      </c>
      <c r="D26" s="61"/>
      <c r="E26" s="62">
        <v>0</v>
      </c>
      <c r="F26" s="61"/>
      <c r="G26" s="62">
        <v>0</v>
      </c>
      <c r="H26" s="61"/>
      <c r="I26" s="62">
        <f t="shared" si="0"/>
        <v>0</v>
      </c>
      <c r="J26" s="61"/>
      <c r="K26" s="62">
        <v>125000</v>
      </c>
      <c r="L26" s="61"/>
      <c r="M26" s="62">
        <v>3162321591</v>
      </c>
      <c r="N26" s="61"/>
      <c r="O26" s="62">
        <v>2414690537</v>
      </c>
      <c r="P26" s="61"/>
      <c r="Q26" s="87">
        <f t="shared" si="1"/>
        <v>747631054</v>
      </c>
      <c r="R26" s="87"/>
      <c r="T26" s="65"/>
      <c r="V26" s="77"/>
      <c r="W26" s="77"/>
    </row>
    <row r="27" spans="1:23" ht="21.75" customHeight="1" x14ac:dyDescent="0.2">
      <c r="A27" s="7" t="s">
        <v>43</v>
      </c>
      <c r="C27" s="62">
        <v>0</v>
      </c>
      <c r="D27" s="61"/>
      <c r="E27" s="62">
        <v>0</v>
      </c>
      <c r="F27" s="61"/>
      <c r="G27" s="62">
        <v>0</v>
      </c>
      <c r="H27" s="61"/>
      <c r="I27" s="62">
        <f t="shared" si="0"/>
        <v>0</v>
      </c>
      <c r="J27" s="61"/>
      <c r="K27" s="62">
        <v>200000</v>
      </c>
      <c r="L27" s="61"/>
      <c r="M27" s="62">
        <v>693846910</v>
      </c>
      <c r="N27" s="61"/>
      <c r="O27" s="62">
        <v>896434293</v>
      </c>
      <c r="P27" s="61"/>
      <c r="Q27" s="87">
        <f t="shared" si="1"/>
        <v>-202587383</v>
      </c>
      <c r="R27" s="87"/>
      <c r="T27" s="65"/>
      <c r="V27" s="77"/>
      <c r="W27" s="77"/>
    </row>
    <row r="28" spans="1:23" ht="21.75" customHeight="1" x14ac:dyDescent="0.2">
      <c r="A28" s="7" t="s">
        <v>36</v>
      </c>
      <c r="C28" s="62">
        <v>0</v>
      </c>
      <c r="D28" s="61"/>
      <c r="E28" s="62">
        <v>0</v>
      </c>
      <c r="F28" s="61"/>
      <c r="G28" s="62">
        <v>0</v>
      </c>
      <c r="H28" s="61"/>
      <c r="I28" s="62">
        <f t="shared" si="0"/>
        <v>0</v>
      </c>
      <c r="J28" s="61"/>
      <c r="K28" s="62">
        <v>133794</v>
      </c>
      <c r="L28" s="61"/>
      <c r="M28" s="62">
        <v>5024373228</v>
      </c>
      <c r="N28" s="61"/>
      <c r="O28" s="62">
        <v>4737112403</v>
      </c>
      <c r="P28" s="61"/>
      <c r="Q28" s="87">
        <f t="shared" si="1"/>
        <v>287260825</v>
      </c>
      <c r="R28" s="87"/>
      <c r="T28" s="65"/>
      <c r="V28" s="77"/>
      <c r="W28" s="77"/>
    </row>
    <row r="29" spans="1:23" ht="21.75" customHeight="1" x14ac:dyDescent="0.2">
      <c r="A29" s="7" t="s">
        <v>49</v>
      </c>
      <c r="C29" s="62">
        <v>0</v>
      </c>
      <c r="D29" s="61"/>
      <c r="E29" s="62">
        <v>0</v>
      </c>
      <c r="F29" s="61"/>
      <c r="G29" s="62">
        <v>0</v>
      </c>
      <c r="H29" s="61"/>
      <c r="I29" s="62">
        <f t="shared" si="0"/>
        <v>0</v>
      </c>
      <c r="J29" s="61"/>
      <c r="K29" s="62">
        <v>5000</v>
      </c>
      <c r="L29" s="61"/>
      <c r="M29" s="62">
        <v>5367871</v>
      </c>
      <c r="N29" s="61"/>
      <c r="O29" s="62">
        <v>10682289</v>
      </c>
      <c r="P29" s="61"/>
      <c r="Q29" s="87">
        <f t="shared" si="1"/>
        <v>-5314418</v>
      </c>
      <c r="R29" s="87"/>
      <c r="T29" s="65"/>
      <c r="V29" s="77"/>
      <c r="W29" s="77"/>
    </row>
    <row r="30" spans="1:23" ht="21.75" customHeight="1" x14ac:dyDescent="0.2">
      <c r="A30" s="7" t="s">
        <v>20</v>
      </c>
      <c r="C30" s="62">
        <v>0</v>
      </c>
      <c r="D30" s="61"/>
      <c r="E30" s="62">
        <v>0</v>
      </c>
      <c r="F30" s="61"/>
      <c r="G30" s="62">
        <v>0</v>
      </c>
      <c r="H30" s="61"/>
      <c r="I30" s="62">
        <f t="shared" si="0"/>
        <v>0</v>
      </c>
      <c r="J30" s="61"/>
      <c r="K30" s="62">
        <v>1562500</v>
      </c>
      <c r="L30" s="61"/>
      <c r="M30" s="62">
        <v>5429998133</v>
      </c>
      <c r="N30" s="61"/>
      <c r="O30" s="62">
        <v>3438654612</v>
      </c>
      <c r="P30" s="61"/>
      <c r="Q30" s="87">
        <f t="shared" si="1"/>
        <v>1991343521</v>
      </c>
      <c r="R30" s="87"/>
      <c r="T30" s="65"/>
      <c r="V30" s="77"/>
      <c r="W30" s="77"/>
    </row>
    <row r="31" spans="1:23" ht="21.75" customHeight="1" x14ac:dyDescent="0.2">
      <c r="A31" s="7" t="s">
        <v>32</v>
      </c>
      <c r="C31" s="62">
        <v>0</v>
      </c>
      <c r="D31" s="61"/>
      <c r="E31" s="62">
        <v>0</v>
      </c>
      <c r="F31" s="61"/>
      <c r="G31" s="62">
        <v>0</v>
      </c>
      <c r="H31" s="61"/>
      <c r="I31" s="62">
        <f t="shared" si="0"/>
        <v>0</v>
      </c>
      <c r="J31" s="61"/>
      <c r="K31" s="62">
        <v>878960</v>
      </c>
      <c r="L31" s="61"/>
      <c r="M31" s="62">
        <v>9601223863</v>
      </c>
      <c r="N31" s="61"/>
      <c r="O31" s="62">
        <v>11096432913</v>
      </c>
      <c r="P31" s="61"/>
      <c r="Q31" s="87">
        <f t="shared" si="1"/>
        <v>-1495209050</v>
      </c>
      <c r="R31" s="87"/>
      <c r="T31" s="65"/>
      <c r="V31" s="77"/>
      <c r="W31" s="77"/>
    </row>
    <row r="32" spans="1:23" ht="21.75" customHeight="1" x14ac:dyDescent="0.2">
      <c r="A32" s="7" t="s">
        <v>60</v>
      </c>
      <c r="C32" s="62">
        <v>0</v>
      </c>
      <c r="D32" s="61"/>
      <c r="E32" s="62">
        <v>0</v>
      </c>
      <c r="F32" s="61"/>
      <c r="G32" s="62">
        <v>0</v>
      </c>
      <c r="H32" s="61"/>
      <c r="I32" s="62">
        <f t="shared" si="0"/>
        <v>0</v>
      </c>
      <c r="J32" s="61"/>
      <c r="K32" s="62">
        <v>1020000</v>
      </c>
      <c r="L32" s="61"/>
      <c r="M32" s="62">
        <v>9081342617</v>
      </c>
      <c r="N32" s="61"/>
      <c r="O32" s="62">
        <v>8631063506</v>
      </c>
      <c r="P32" s="61"/>
      <c r="Q32" s="87">
        <f t="shared" si="1"/>
        <v>450279111</v>
      </c>
      <c r="R32" s="87"/>
      <c r="T32" s="65"/>
      <c r="V32" s="77"/>
      <c r="W32" s="77"/>
    </row>
    <row r="33" spans="1:23" ht="21.75" customHeight="1" x14ac:dyDescent="0.2">
      <c r="A33" s="7" t="s">
        <v>132</v>
      </c>
      <c r="C33" s="62">
        <v>0</v>
      </c>
      <c r="D33" s="61"/>
      <c r="E33" s="62">
        <v>0</v>
      </c>
      <c r="F33" s="61"/>
      <c r="G33" s="62">
        <v>0</v>
      </c>
      <c r="H33" s="61"/>
      <c r="I33" s="62">
        <f t="shared" si="0"/>
        <v>0</v>
      </c>
      <c r="J33" s="61"/>
      <c r="K33" s="62">
        <v>124203</v>
      </c>
      <c r="L33" s="61"/>
      <c r="M33" s="62">
        <v>829604757</v>
      </c>
      <c r="N33" s="61"/>
      <c r="O33" s="62">
        <v>990181217</v>
      </c>
      <c r="P33" s="61"/>
      <c r="Q33" s="87">
        <f t="shared" si="1"/>
        <v>-160576460</v>
      </c>
      <c r="R33" s="87"/>
      <c r="T33" s="65"/>
      <c r="V33" s="77"/>
      <c r="W33" s="77"/>
    </row>
    <row r="34" spans="1:23" ht="21.75" customHeight="1" x14ac:dyDescent="0.2">
      <c r="A34" s="7" t="s">
        <v>39</v>
      </c>
      <c r="C34" s="62">
        <v>0</v>
      </c>
      <c r="D34" s="61"/>
      <c r="E34" s="62">
        <v>0</v>
      </c>
      <c r="F34" s="61"/>
      <c r="G34" s="62">
        <v>0</v>
      </c>
      <c r="H34" s="61"/>
      <c r="I34" s="62">
        <f t="shared" si="0"/>
        <v>0</v>
      </c>
      <c r="J34" s="61"/>
      <c r="K34" s="62">
        <v>91963</v>
      </c>
      <c r="L34" s="61"/>
      <c r="M34" s="62">
        <v>585902584</v>
      </c>
      <c r="N34" s="61"/>
      <c r="O34" s="62">
        <v>623457575</v>
      </c>
      <c r="P34" s="61"/>
      <c r="Q34" s="87">
        <f t="shared" si="1"/>
        <v>-37554991</v>
      </c>
      <c r="R34" s="87"/>
      <c r="T34" s="65"/>
      <c r="V34" s="77"/>
      <c r="W34" s="77"/>
    </row>
    <row r="35" spans="1:23" ht="21.75" customHeight="1" x14ac:dyDescent="0.2">
      <c r="A35" s="7" t="s">
        <v>57</v>
      </c>
      <c r="C35" s="62">
        <v>0</v>
      </c>
      <c r="D35" s="61"/>
      <c r="E35" s="62">
        <v>0</v>
      </c>
      <c r="F35" s="61"/>
      <c r="G35" s="62">
        <v>0</v>
      </c>
      <c r="H35" s="61"/>
      <c r="I35" s="62">
        <f t="shared" si="0"/>
        <v>0</v>
      </c>
      <c r="J35" s="61"/>
      <c r="K35" s="62">
        <v>983334</v>
      </c>
      <c r="L35" s="61"/>
      <c r="M35" s="62">
        <v>22091722786</v>
      </c>
      <c r="N35" s="61"/>
      <c r="O35" s="62">
        <v>25130709844</v>
      </c>
      <c r="P35" s="61"/>
      <c r="Q35" s="87">
        <f t="shared" si="1"/>
        <v>-3038987058</v>
      </c>
      <c r="R35" s="87"/>
      <c r="T35" s="65"/>
      <c r="V35" s="77"/>
      <c r="W35" s="77"/>
    </row>
    <row r="36" spans="1:23" ht="21.75" customHeight="1" x14ac:dyDescent="0.2">
      <c r="A36" s="7" t="s">
        <v>24</v>
      </c>
      <c r="C36" s="62">
        <v>0</v>
      </c>
      <c r="D36" s="61"/>
      <c r="E36" s="62">
        <v>0</v>
      </c>
      <c r="F36" s="61"/>
      <c r="G36" s="62">
        <v>0</v>
      </c>
      <c r="H36" s="61"/>
      <c r="I36" s="62">
        <f t="shared" si="0"/>
        <v>0</v>
      </c>
      <c r="J36" s="61"/>
      <c r="K36" s="62">
        <v>2113984</v>
      </c>
      <c r="L36" s="61"/>
      <c r="M36" s="62">
        <v>25252718490</v>
      </c>
      <c r="N36" s="61"/>
      <c r="O36" s="62">
        <v>35912886403</v>
      </c>
      <c r="P36" s="61"/>
      <c r="Q36" s="87">
        <f t="shared" si="1"/>
        <v>-10660167913</v>
      </c>
      <c r="R36" s="87"/>
      <c r="T36" s="65"/>
      <c r="V36" s="77"/>
      <c r="W36" s="77"/>
    </row>
    <row r="37" spans="1:23" ht="21.75" customHeight="1" x14ac:dyDescent="0.2">
      <c r="A37" s="7" t="s">
        <v>133</v>
      </c>
      <c r="C37" s="62">
        <v>0</v>
      </c>
      <c r="D37" s="61"/>
      <c r="E37" s="62">
        <v>0</v>
      </c>
      <c r="F37" s="61"/>
      <c r="G37" s="62">
        <v>0</v>
      </c>
      <c r="H37" s="61"/>
      <c r="I37" s="62">
        <f t="shared" si="0"/>
        <v>0</v>
      </c>
      <c r="J37" s="61"/>
      <c r="K37" s="62">
        <v>250000</v>
      </c>
      <c r="L37" s="61"/>
      <c r="M37" s="62">
        <v>13424346673</v>
      </c>
      <c r="N37" s="61"/>
      <c r="O37" s="62">
        <v>14667207750</v>
      </c>
      <c r="P37" s="61"/>
      <c r="Q37" s="87">
        <f t="shared" si="1"/>
        <v>-1242861077</v>
      </c>
      <c r="R37" s="87"/>
      <c r="T37" s="65"/>
      <c r="V37" s="77"/>
      <c r="W37" s="77"/>
    </row>
    <row r="38" spans="1:23" ht="21.75" customHeight="1" x14ac:dyDescent="0.2">
      <c r="A38" s="7" t="s">
        <v>134</v>
      </c>
      <c r="C38" s="62">
        <v>0</v>
      </c>
      <c r="D38" s="61"/>
      <c r="E38" s="62">
        <v>0</v>
      </c>
      <c r="F38" s="61"/>
      <c r="G38" s="62">
        <v>0</v>
      </c>
      <c r="H38" s="61"/>
      <c r="I38" s="62">
        <f t="shared" si="0"/>
        <v>0</v>
      </c>
      <c r="J38" s="61"/>
      <c r="K38" s="62">
        <v>253000</v>
      </c>
      <c r="L38" s="61"/>
      <c r="M38" s="62">
        <v>15752339843</v>
      </c>
      <c r="N38" s="61"/>
      <c r="O38" s="62">
        <v>17250018043</v>
      </c>
      <c r="P38" s="61"/>
      <c r="Q38" s="87">
        <f t="shared" si="1"/>
        <v>-1497678200</v>
      </c>
      <c r="R38" s="87"/>
      <c r="T38" s="65"/>
      <c r="V38" s="77"/>
      <c r="W38" s="77"/>
    </row>
    <row r="39" spans="1:23" ht="21.75" customHeight="1" x14ac:dyDescent="0.2">
      <c r="A39" s="7" t="s">
        <v>26</v>
      </c>
      <c r="C39" s="62">
        <v>0</v>
      </c>
      <c r="D39" s="61"/>
      <c r="E39" s="62">
        <v>0</v>
      </c>
      <c r="F39" s="61"/>
      <c r="G39" s="62">
        <v>0</v>
      </c>
      <c r="H39" s="61"/>
      <c r="I39" s="62">
        <f t="shared" si="0"/>
        <v>0</v>
      </c>
      <c r="J39" s="61"/>
      <c r="K39" s="62">
        <v>5000</v>
      </c>
      <c r="L39" s="61"/>
      <c r="M39" s="62">
        <v>814382583</v>
      </c>
      <c r="N39" s="61"/>
      <c r="O39" s="62">
        <v>869230644</v>
      </c>
      <c r="P39" s="61"/>
      <c r="Q39" s="87">
        <f t="shared" si="1"/>
        <v>-54848061</v>
      </c>
      <c r="R39" s="87"/>
      <c r="T39" s="65"/>
      <c r="V39" s="77"/>
      <c r="W39" s="77"/>
    </row>
    <row r="40" spans="1:23" ht="21.75" customHeight="1" x14ac:dyDescent="0.2">
      <c r="A40" s="7" t="s">
        <v>28</v>
      </c>
      <c r="C40" s="62">
        <v>0</v>
      </c>
      <c r="D40" s="61"/>
      <c r="E40" s="62">
        <v>0</v>
      </c>
      <c r="F40" s="61"/>
      <c r="G40" s="62">
        <v>0</v>
      </c>
      <c r="H40" s="61"/>
      <c r="I40" s="62">
        <f t="shared" si="0"/>
        <v>0</v>
      </c>
      <c r="J40" s="61"/>
      <c r="K40" s="62">
        <v>123820</v>
      </c>
      <c r="L40" s="61"/>
      <c r="M40" s="62">
        <v>3332801999</v>
      </c>
      <c r="N40" s="61"/>
      <c r="O40" s="62">
        <v>3918971710</v>
      </c>
      <c r="P40" s="61"/>
      <c r="Q40" s="87">
        <f t="shared" si="1"/>
        <v>-586169711</v>
      </c>
      <c r="R40" s="87"/>
      <c r="T40" s="65"/>
      <c r="V40" s="77"/>
      <c r="W40" s="77"/>
    </row>
    <row r="41" spans="1:23" ht="21.75" customHeight="1" x14ac:dyDescent="0.2">
      <c r="A41" s="7" t="s">
        <v>22</v>
      </c>
      <c r="C41" s="62">
        <v>0</v>
      </c>
      <c r="D41" s="61"/>
      <c r="E41" s="62">
        <v>0</v>
      </c>
      <c r="F41" s="61"/>
      <c r="G41" s="62">
        <v>0</v>
      </c>
      <c r="H41" s="61"/>
      <c r="I41" s="62">
        <f t="shared" si="0"/>
        <v>0</v>
      </c>
      <c r="J41" s="61"/>
      <c r="K41" s="62">
        <v>117263</v>
      </c>
      <c r="L41" s="61"/>
      <c r="M41" s="62">
        <v>7007273075</v>
      </c>
      <c r="N41" s="61"/>
      <c r="O41" s="62">
        <v>6986929576</v>
      </c>
      <c r="P41" s="61"/>
      <c r="Q41" s="87">
        <f t="shared" si="1"/>
        <v>20343499</v>
      </c>
      <c r="R41" s="87"/>
      <c r="T41" s="65"/>
      <c r="V41" s="77"/>
      <c r="W41" s="77"/>
    </row>
    <row r="42" spans="1:23" ht="21.75" customHeight="1" x14ac:dyDescent="0.2">
      <c r="A42" s="7" t="s">
        <v>58</v>
      </c>
      <c r="C42" s="62">
        <v>0</v>
      </c>
      <c r="D42" s="61"/>
      <c r="E42" s="62">
        <v>0</v>
      </c>
      <c r="F42" s="61"/>
      <c r="G42" s="62">
        <v>0</v>
      </c>
      <c r="H42" s="61"/>
      <c r="I42" s="62">
        <f t="shared" si="0"/>
        <v>0</v>
      </c>
      <c r="J42" s="61"/>
      <c r="K42" s="62">
        <v>2800</v>
      </c>
      <c r="L42" s="61"/>
      <c r="M42" s="62">
        <v>18397879</v>
      </c>
      <c r="N42" s="61"/>
      <c r="O42" s="62">
        <v>21570885</v>
      </c>
      <c r="P42" s="61"/>
      <c r="Q42" s="87">
        <f t="shared" si="1"/>
        <v>-3173006</v>
      </c>
      <c r="R42" s="87"/>
      <c r="T42" s="65"/>
      <c r="V42" s="77"/>
      <c r="W42" s="77"/>
    </row>
    <row r="43" spans="1:23" ht="21.75" customHeight="1" x14ac:dyDescent="0.2">
      <c r="A43" s="7" t="s">
        <v>31</v>
      </c>
      <c r="C43" s="62">
        <v>0</v>
      </c>
      <c r="D43" s="61"/>
      <c r="E43" s="62">
        <v>0</v>
      </c>
      <c r="F43" s="61"/>
      <c r="G43" s="62">
        <v>0</v>
      </c>
      <c r="H43" s="61"/>
      <c r="I43" s="62">
        <f t="shared" si="0"/>
        <v>0</v>
      </c>
      <c r="J43" s="61"/>
      <c r="K43" s="62">
        <v>148000</v>
      </c>
      <c r="L43" s="61"/>
      <c r="M43" s="62">
        <v>2869444689</v>
      </c>
      <c r="N43" s="61"/>
      <c r="O43" s="62">
        <v>4151904655</v>
      </c>
      <c r="P43" s="61"/>
      <c r="Q43" s="87">
        <f t="shared" si="1"/>
        <v>-1282459966</v>
      </c>
      <c r="R43" s="87"/>
      <c r="T43" s="65"/>
      <c r="V43" s="77"/>
      <c r="W43" s="77"/>
    </row>
    <row r="44" spans="1:23" ht="21.75" customHeight="1" x14ac:dyDescent="0.2">
      <c r="A44" s="7" t="s">
        <v>51</v>
      </c>
      <c r="C44" s="62">
        <v>0</v>
      </c>
      <c r="D44" s="61"/>
      <c r="E44" s="62">
        <v>0</v>
      </c>
      <c r="F44" s="61"/>
      <c r="G44" s="62">
        <v>0</v>
      </c>
      <c r="H44" s="61"/>
      <c r="I44" s="62">
        <f t="shared" si="0"/>
        <v>0</v>
      </c>
      <c r="J44" s="61"/>
      <c r="K44" s="62">
        <v>160000</v>
      </c>
      <c r="L44" s="61"/>
      <c r="M44" s="62">
        <v>1726764257</v>
      </c>
      <c r="N44" s="61"/>
      <c r="O44" s="62">
        <v>2126726715</v>
      </c>
      <c r="P44" s="61"/>
      <c r="Q44" s="87">
        <f t="shared" si="1"/>
        <v>-399962458</v>
      </c>
      <c r="R44" s="87"/>
      <c r="T44" s="65"/>
      <c r="V44" s="77"/>
      <c r="W44" s="77"/>
    </row>
    <row r="45" spans="1:23" ht="21.75" customHeight="1" x14ac:dyDescent="0.2">
      <c r="A45" s="7" t="s">
        <v>47</v>
      </c>
      <c r="C45" s="62">
        <v>0</v>
      </c>
      <c r="D45" s="61"/>
      <c r="E45" s="62">
        <v>0</v>
      </c>
      <c r="F45" s="61"/>
      <c r="G45" s="62">
        <v>0</v>
      </c>
      <c r="H45" s="61"/>
      <c r="I45" s="62">
        <f t="shared" si="0"/>
        <v>0</v>
      </c>
      <c r="J45" s="61"/>
      <c r="K45" s="62">
        <v>3600000</v>
      </c>
      <c r="L45" s="61"/>
      <c r="M45" s="62">
        <v>14179129250</v>
      </c>
      <c r="N45" s="61"/>
      <c r="O45" s="62">
        <v>16937419140</v>
      </c>
      <c r="P45" s="61"/>
      <c r="Q45" s="87">
        <f t="shared" si="1"/>
        <v>-2758289890</v>
      </c>
      <c r="R45" s="87"/>
      <c r="T45" s="65"/>
      <c r="V45" s="77"/>
      <c r="W45" s="77"/>
    </row>
    <row r="46" spans="1:23" ht="21.75" customHeight="1" x14ac:dyDescent="0.2">
      <c r="A46" s="7" t="s">
        <v>135</v>
      </c>
      <c r="C46" s="62">
        <v>0</v>
      </c>
      <c r="D46" s="61"/>
      <c r="E46" s="62">
        <v>0</v>
      </c>
      <c r="F46" s="61"/>
      <c r="G46" s="62">
        <v>0</v>
      </c>
      <c r="H46" s="61"/>
      <c r="I46" s="62">
        <f t="shared" si="0"/>
        <v>0</v>
      </c>
      <c r="J46" s="61"/>
      <c r="K46" s="62">
        <v>1946666</v>
      </c>
      <c r="L46" s="61"/>
      <c r="M46" s="62">
        <v>21165444773</v>
      </c>
      <c r="N46" s="61"/>
      <c r="O46" s="62">
        <v>40133628415</v>
      </c>
      <c r="P46" s="61"/>
      <c r="Q46" s="87">
        <f t="shared" si="1"/>
        <v>-18968183642</v>
      </c>
      <c r="R46" s="87"/>
      <c r="T46" s="65"/>
      <c r="V46" s="77"/>
      <c r="W46" s="77"/>
    </row>
    <row r="47" spans="1:23" ht="21.75" customHeight="1" x14ac:dyDescent="0.2">
      <c r="A47" s="7" t="s">
        <v>48</v>
      </c>
      <c r="C47" s="62">
        <v>0</v>
      </c>
      <c r="D47" s="61"/>
      <c r="E47" s="62">
        <v>0</v>
      </c>
      <c r="F47" s="61"/>
      <c r="G47" s="62">
        <v>0</v>
      </c>
      <c r="H47" s="61"/>
      <c r="I47" s="62">
        <f t="shared" si="0"/>
        <v>0</v>
      </c>
      <c r="J47" s="61"/>
      <c r="K47" s="62">
        <v>170000</v>
      </c>
      <c r="L47" s="61"/>
      <c r="M47" s="62">
        <v>719881085</v>
      </c>
      <c r="N47" s="61"/>
      <c r="O47" s="62">
        <v>703161154</v>
      </c>
      <c r="P47" s="61"/>
      <c r="Q47" s="87">
        <f t="shared" si="1"/>
        <v>16719931</v>
      </c>
      <c r="R47" s="87"/>
      <c r="T47" s="65"/>
      <c r="V47" s="77"/>
      <c r="W47" s="77"/>
    </row>
    <row r="48" spans="1:23" ht="21.75" customHeight="1" x14ac:dyDescent="0.2">
      <c r="A48" s="7" t="s">
        <v>46</v>
      </c>
      <c r="C48" s="62">
        <v>0</v>
      </c>
      <c r="D48" s="61"/>
      <c r="E48" s="62">
        <v>0</v>
      </c>
      <c r="F48" s="61"/>
      <c r="G48" s="62">
        <v>0</v>
      </c>
      <c r="H48" s="61"/>
      <c r="I48" s="62">
        <f t="shared" si="0"/>
        <v>0</v>
      </c>
      <c r="J48" s="61"/>
      <c r="K48" s="62">
        <v>96965</v>
      </c>
      <c r="L48" s="61"/>
      <c r="M48" s="62">
        <v>12398709420</v>
      </c>
      <c r="N48" s="61"/>
      <c r="O48" s="62">
        <v>14400878778</v>
      </c>
      <c r="P48" s="61"/>
      <c r="Q48" s="87">
        <f t="shared" si="1"/>
        <v>-2002169358</v>
      </c>
      <c r="R48" s="87"/>
      <c r="T48" s="65"/>
      <c r="V48" s="77"/>
      <c r="W48" s="77"/>
    </row>
    <row r="49" spans="1:23" ht="21.75" customHeight="1" x14ac:dyDescent="0.2">
      <c r="A49" s="7" t="s">
        <v>53</v>
      </c>
      <c r="C49" s="62">
        <v>0</v>
      </c>
      <c r="D49" s="61"/>
      <c r="E49" s="62">
        <v>0</v>
      </c>
      <c r="F49" s="61"/>
      <c r="G49" s="62">
        <v>0</v>
      </c>
      <c r="H49" s="61"/>
      <c r="I49" s="62">
        <f t="shared" si="0"/>
        <v>0</v>
      </c>
      <c r="J49" s="61"/>
      <c r="K49" s="62">
        <v>255492</v>
      </c>
      <c r="L49" s="61"/>
      <c r="M49" s="62">
        <v>2060292934</v>
      </c>
      <c r="N49" s="61"/>
      <c r="O49" s="62">
        <v>2232732056</v>
      </c>
      <c r="P49" s="61"/>
      <c r="Q49" s="87">
        <f t="shared" si="1"/>
        <v>-172439122</v>
      </c>
      <c r="R49" s="87"/>
      <c r="T49" s="65"/>
      <c r="V49" s="77"/>
      <c r="W49" s="77"/>
    </row>
    <row r="50" spans="1:23" ht="21.75" customHeight="1" x14ac:dyDescent="0.2">
      <c r="A50" s="7" t="s">
        <v>136</v>
      </c>
      <c r="C50" s="62">
        <v>0</v>
      </c>
      <c r="D50" s="61"/>
      <c r="E50" s="62">
        <v>0</v>
      </c>
      <c r="F50" s="61"/>
      <c r="G50" s="62">
        <v>0</v>
      </c>
      <c r="H50" s="61"/>
      <c r="I50" s="62">
        <f t="shared" si="0"/>
        <v>0</v>
      </c>
      <c r="J50" s="61"/>
      <c r="K50" s="62">
        <v>64232</v>
      </c>
      <c r="L50" s="61"/>
      <c r="M50" s="62">
        <v>1149568080</v>
      </c>
      <c r="N50" s="61"/>
      <c r="O50" s="62">
        <v>1532395670</v>
      </c>
      <c r="P50" s="61"/>
      <c r="Q50" s="87">
        <f t="shared" si="1"/>
        <v>-382827590</v>
      </c>
      <c r="R50" s="87"/>
      <c r="T50" s="65"/>
      <c r="V50" s="77"/>
      <c r="W50" s="77"/>
    </row>
    <row r="51" spans="1:23" ht="21.75" customHeight="1" x14ac:dyDescent="0.2">
      <c r="A51" s="7" t="s">
        <v>61</v>
      </c>
      <c r="C51" s="62">
        <v>0</v>
      </c>
      <c r="D51" s="61"/>
      <c r="E51" s="62">
        <v>0</v>
      </c>
      <c r="F51" s="61"/>
      <c r="G51" s="62">
        <v>0</v>
      </c>
      <c r="H51" s="61"/>
      <c r="I51" s="62">
        <f t="shared" si="0"/>
        <v>0</v>
      </c>
      <c r="J51" s="61"/>
      <c r="K51" s="62">
        <v>927381</v>
      </c>
      <c r="L51" s="61"/>
      <c r="M51" s="62">
        <v>4441588464</v>
      </c>
      <c r="N51" s="61"/>
      <c r="O51" s="62">
        <v>4523362138</v>
      </c>
      <c r="P51" s="61"/>
      <c r="Q51" s="87">
        <f t="shared" si="1"/>
        <v>-81773674</v>
      </c>
      <c r="R51" s="87"/>
      <c r="T51" s="65"/>
      <c r="V51" s="77"/>
      <c r="W51" s="77"/>
    </row>
    <row r="52" spans="1:23" ht="21.75" customHeight="1" x14ac:dyDescent="0.2">
      <c r="A52" s="7" t="s">
        <v>137</v>
      </c>
      <c r="C52" s="62">
        <v>0</v>
      </c>
      <c r="D52" s="61"/>
      <c r="E52" s="62">
        <v>0</v>
      </c>
      <c r="F52" s="61"/>
      <c r="G52" s="62">
        <v>0</v>
      </c>
      <c r="H52" s="61"/>
      <c r="I52" s="62">
        <f t="shared" si="0"/>
        <v>0</v>
      </c>
      <c r="J52" s="61"/>
      <c r="K52" s="62">
        <v>325152</v>
      </c>
      <c r="L52" s="61"/>
      <c r="M52" s="62">
        <v>3071031782</v>
      </c>
      <c r="N52" s="61"/>
      <c r="O52" s="62">
        <v>3393782128</v>
      </c>
      <c r="P52" s="61"/>
      <c r="Q52" s="87">
        <f t="shared" si="1"/>
        <v>-322750346</v>
      </c>
      <c r="R52" s="87"/>
      <c r="T52" s="65"/>
      <c r="V52" s="77"/>
      <c r="W52" s="77"/>
    </row>
    <row r="53" spans="1:23" ht="21.75" customHeight="1" x14ac:dyDescent="0.2">
      <c r="A53" s="7" t="s">
        <v>50</v>
      </c>
      <c r="C53" s="62">
        <v>0</v>
      </c>
      <c r="D53" s="61"/>
      <c r="E53" s="62">
        <v>0</v>
      </c>
      <c r="F53" s="61"/>
      <c r="G53" s="62">
        <v>0</v>
      </c>
      <c r="H53" s="61"/>
      <c r="I53" s="62">
        <f t="shared" si="0"/>
        <v>0</v>
      </c>
      <c r="J53" s="61"/>
      <c r="K53" s="62">
        <v>48531</v>
      </c>
      <c r="L53" s="61"/>
      <c r="M53" s="62">
        <v>356027738</v>
      </c>
      <c r="N53" s="61"/>
      <c r="O53" s="62">
        <v>365676183</v>
      </c>
      <c r="P53" s="61"/>
      <c r="Q53" s="87">
        <f t="shared" si="1"/>
        <v>-9648445</v>
      </c>
      <c r="R53" s="87"/>
      <c r="T53" s="65"/>
      <c r="V53" s="77"/>
      <c r="W53" s="77"/>
    </row>
    <row r="54" spans="1:23" ht="21.75" customHeight="1" x14ac:dyDescent="0.2">
      <c r="A54" s="7" t="s">
        <v>44</v>
      </c>
      <c r="C54" s="62">
        <v>0</v>
      </c>
      <c r="D54" s="61"/>
      <c r="E54" s="62">
        <v>0</v>
      </c>
      <c r="F54" s="61"/>
      <c r="G54" s="62">
        <v>0</v>
      </c>
      <c r="H54" s="61"/>
      <c r="I54" s="62">
        <f t="shared" si="0"/>
        <v>0</v>
      </c>
      <c r="J54" s="61"/>
      <c r="K54" s="62">
        <v>248965</v>
      </c>
      <c r="L54" s="61"/>
      <c r="M54" s="62">
        <v>3681555703</v>
      </c>
      <c r="N54" s="61"/>
      <c r="O54" s="62">
        <v>4020113113</v>
      </c>
      <c r="P54" s="61"/>
      <c r="Q54" s="87">
        <f t="shared" si="1"/>
        <v>-338557410</v>
      </c>
      <c r="R54" s="87"/>
      <c r="T54" s="65"/>
      <c r="V54" s="77"/>
      <c r="W54" s="77"/>
    </row>
    <row r="55" spans="1:23" ht="21.75" customHeight="1" x14ac:dyDescent="0.2">
      <c r="A55" s="7" t="s">
        <v>138</v>
      </c>
      <c r="C55" s="62">
        <v>0</v>
      </c>
      <c r="D55" s="61"/>
      <c r="E55" s="62">
        <v>0</v>
      </c>
      <c r="F55" s="61"/>
      <c r="G55" s="62">
        <v>0</v>
      </c>
      <c r="H55" s="61"/>
      <c r="I55" s="62">
        <f t="shared" si="0"/>
        <v>0</v>
      </c>
      <c r="J55" s="61"/>
      <c r="K55" s="62">
        <v>6209134</v>
      </c>
      <c r="L55" s="61"/>
      <c r="M55" s="62">
        <v>14961388369</v>
      </c>
      <c r="N55" s="61"/>
      <c r="O55" s="62">
        <v>23892546145</v>
      </c>
      <c r="P55" s="61"/>
      <c r="Q55" s="87">
        <f t="shared" si="1"/>
        <v>-8931157776</v>
      </c>
      <c r="R55" s="87"/>
      <c r="T55" s="65"/>
      <c r="V55" s="77"/>
      <c r="W55" s="77"/>
    </row>
    <row r="56" spans="1:23" ht="21.75" customHeight="1" x14ac:dyDescent="0.2">
      <c r="A56" s="10" t="s">
        <v>84</v>
      </c>
      <c r="C56" s="63">
        <v>30000</v>
      </c>
      <c r="D56" s="61"/>
      <c r="E56" s="63">
        <v>29994562500</v>
      </c>
      <c r="F56" s="61"/>
      <c r="G56" s="63">
        <v>30005445008</v>
      </c>
      <c r="H56" s="61"/>
      <c r="I56" s="62">
        <f t="shared" si="0"/>
        <v>-10882508</v>
      </c>
      <c r="J56" s="61"/>
      <c r="K56" s="63">
        <v>30000</v>
      </c>
      <c r="L56" s="61"/>
      <c r="M56" s="63">
        <v>29994562500</v>
      </c>
      <c r="N56" s="61"/>
      <c r="O56" s="63">
        <v>30005445008</v>
      </c>
      <c r="P56" s="61"/>
      <c r="Q56" s="87">
        <f t="shared" si="1"/>
        <v>-10882508</v>
      </c>
      <c r="R56" s="87"/>
      <c r="T56" s="65"/>
      <c r="V56" s="77"/>
      <c r="W56" s="77"/>
    </row>
    <row r="57" spans="1:23" ht="21.75" customHeight="1" thickBot="1" x14ac:dyDescent="0.25">
      <c r="A57" s="13" t="s">
        <v>72</v>
      </c>
      <c r="C57" s="64">
        <f>SUM(C8:C56)</f>
        <v>40532857</v>
      </c>
      <c r="D57" s="61"/>
      <c r="E57" s="64">
        <f>SUM(E8:E56)</f>
        <v>260689188709</v>
      </c>
      <c r="F57" s="61"/>
      <c r="G57" s="64">
        <f>SUM(G8:G56)</f>
        <v>220492803620</v>
      </c>
      <c r="H57" s="61"/>
      <c r="I57" s="66">
        <f>SUM(I8:I56)</f>
        <v>40196385089</v>
      </c>
      <c r="J57" s="61"/>
      <c r="K57" s="64">
        <f>SUM(K8:K56)</f>
        <v>87875119</v>
      </c>
      <c r="L57" s="61"/>
      <c r="M57" s="64">
        <f>SUM(M8:M56)</f>
        <v>636869520286</v>
      </c>
      <c r="N57" s="61"/>
      <c r="O57" s="64">
        <f>SUM(O8:O56)</f>
        <v>673286157763</v>
      </c>
      <c r="P57" s="61"/>
      <c r="Q57" s="93">
        <f>SUM(Q8:R56)</f>
        <v>-36416637477</v>
      </c>
      <c r="R57" s="93"/>
      <c r="T57" s="65"/>
      <c r="V57" s="77"/>
      <c r="W57" s="77"/>
    </row>
    <row r="58" spans="1:23" ht="13.5" thickTop="1" x14ac:dyDescent="0.2">
      <c r="I58" s="65"/>
      <c r="Q58" s="65"/>
    </row>
    <row r="61" spans="1:23" x14ac:dyDescent="0.2">
      <c r="I61" s="22"/>
    </row>
  </sheetData>
  <mergeCells count="109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V12:W12"/>
    <mergeCell ref="V13:W13"/>
    <mergeCell ref="V14:W14"/>
    <mergeCell ref="V15:W15"/>
    <mergeCell ref="V16:W16"/>
    <mergeCell ref="V7:W7"/>
    <mergeCell ref="V8:W8"/>
    <mergeCell ref="V9:W9"/>
    <mergeCell ref="V10:W10"/>
    <mergeCell ref="V11:W11"/>
    <mergeCell ref="V22:W22"/>
    <mergeCell ref="V23:W23"/>
    <mergeCell ref="V24:W24"/>
    <mergeCell ref="V25:W25"/>
    <mergeCell ref="V26:W26"/>
    <mergeCell ref="V17:W17"/>
    <mergeCell ref="V18:W18"/>
    <mergeCell ref="V19:W19"/>
    <mergeCell ref="V20:W20"/>
    <mergeCell ref="V21:W21"/>
    <mergeCell ref="V32:W32"/>
    <mergeCell ref="V33:W33"/>
    <mergeCell ref="V34:W34"/>
    <mergeCell ref="V35:W35"/>
    <mergeCell ref="V36:W36"/>
    <mergeCell ref="V27:W27"/>
    <mergeCell ref="V28:W28"/>
    <mergeCell ref="V29:W29"/>
    <mergeCell ref="V30:W30"/>
    <mergeCell ref="V31:W31"/>
    <mergeCell ref="V42:W42"/>
    <mergeCell ref="V43:W43"/>
    <mergeCell ref="V44:W44"/>
    <mergeCell ref="V45:W45"/>
    <mergeCell ref="V46:W46"/>
    <mergeCell ref="V37:W37"/>
    <mergeCell ref="V38:W38"/>
    <mergeCell ref="V39:W39"/>
    <mergeCell ref="V40:W40"/>
    <mergeCell ref="V41:W41"/>
    <mergeCell ref="V57:W57"/>
    <mergeCell ref="V52:W52"/>
    <mergeCell ref="V53:W53"/>
    <mergeCell ref="V54:W54"/>
    <mergeCell ref="V55:W55"/>
    <mergeCell ref="V56:W56"/>
    <mergeCell ref="V47:W47"/>
    <mergeCell ref="V48:W48"/>
    <mergeCell ref="V49:W49"/>
    <mergeCell ref="V50:W50"/>
    <mergeCell ref="V51:W51"/>
  </mergeCells>
  <pageMargins left="0.39" right="0.39" top="0.39" bottom="0.39" header="0" footer="0"/>
  <pageSetup paperSize="9" scale="7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Y72"/>
  <sheetViews>
    <sheetView rightToLeft="1" view="pageBreakPreview" zoomScaleNormal="90" zoomScaleSheetLayoutView="100" workbookViewId="0">
      <selection activeCell="V63" sqref="V63"/>
    </sheetView>
  </sheetViews>
  <sheetFormatPr defaultRowHeight="12.75" x14ac:dyDescent="0.2"/>
  <cols>
    <col min="1" max="1" width="40.28515625" customWidth="1"/>
    <col min="2" max="2" width="1.28515625" customWidth="1"/>
    <col min="3" max="3" width="13.5703125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20.28515625" customWidth="1"/>
    <col min="10" max="10" width="1.28515625" customWidth="1"/>
    <col min="11" max="11" width="13.5703125" bestFit="1" customWidth="1"/>
    <col min="12" max="12" width="1.28515625" customWidth="1"/>
    <col min="13" max="13" width="19" bestFit="1" customWidth="1"/>
    <col min="14" max="14" width="1.28515625" customWidth="1"/>
    <col min="15" max="15" width="18.85546875" bestFit="1" customWidth="1"/>
    <col min="16" max="16" width="1.28515625" customWidth="1"/>
    <col min="17" max="17" width="16.140625" customWidth="1"/>
    <col min="18" max="18" width="1.28515625" customWidth="1"/>
    <col min="19" max="19" width="0.28515625" customWidth="1"/>
    <col min="22" max="22" width="14.85546875" bestFit="1" customWidth="1"/>
    <col min="25" max="25" width="15.85546875" bestFit="1" customWidth="1"/>
  </cols>
  <sheetData>
    <row r="1" spans="1:25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5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25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25" ht="14.45" customHeight="1" x14ac:dyDescent="0.2"/>
    <row r="5" spans="1:25" ht="14.45" customHeight="1" x14ac:dyDescent="0.2">
      <c r="A5" s="84" t="s">
        <v>196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25" ht="14.45" customHeight="1" x14ac:dyDescent="0.2">
      <c r="A6" s="81" t="s">
        <v>109</v>
      </c>
      <c r="C6" s="81" t="s">
        <v>123</v>
      </c>
      <c r="D6" s="81"/>
      <c r="E6" s="81"/>
      <c r="F6" s="81"/>
      <c r="G6" s="81"/>
      <c r="H6" s="81"/>
      <c r="I6" s="81"/>
      <c r="K6" s="81" t="s">
        <v>124</v>
      </c>
      <c r="L6" s="81"/>
      <c r="M6" s="81"/>
      <c r="N6" s="81"/>
      <c r="O6" s="81"/>
      <c r="P6" s="81"/>
      <c r="Q6" s="81"/>
      <c r="R6" s="81"/>
    </row>
    <row r="7" spans="1:25" ht="42" x14ac:dyDescent="0.2">
      <c r="A7" s="81"/>
      <c r="C7" s="20" t="s">
        <v>13</v>
      </c>
      <c r="D7" s="3"/>
      <c r="E7" s="20" t="s">
        <v>15</v>
      </c>
      <c r="F7" s="3"/>
      <c r="G7" s="20" t="s">
        <v>194</v>
      </c>
      <c r="H7" s="3"/>
      <c r="I7" s="20" t="s">
        <v>197</v>
      </c>
      <c r="K7" s="20" t="s">
        <v>13</v>
      </c>
      <c r="L7" s="3"/>
      <c r="M7" s="20" t="s">
        <v>15</v>
      </c>
      <c r="N7" s="3"/>
      <c r="O7" s="20" t="s">
        <v>194</v>
      </c>
      <c r="P7" s="3"/>
      <c r="Q7" s="97" t="s">
        <v>197</v>
      </c>
      <c r="R7" s="97"/>
    </row>
    <row r="8" spans="1:25" ht="21.75" customHeight="1" x14ac:dyDescent="0.2">
      <c r="A8" s="5" t="s">
        <v>32</v>
      </c>
      <c r="C8" s="60">
        <v>3921040</v>
      </c>
      <c r="D8" s="61"/>
      <c r="E8" s="60">
        <v>49345006219</v>
      </c>
      <c r="F8" s="61"/>
      <c r="G8" s="60">
        <v>45759113192</v>
      </c>
      <c r="H8" s="61"/>
      <c r="I8" s="62">
        <v>3585893027</v>
      </c>
      <c r="J8" s="61"/>
      <c r="K8" s="60">
        <v>3921040</v>
      </c>
      <c r="L8" s="61"/>
      <c r="M8" s="60">
        <v>49345006219</v>
      </c>
      <c r="N8" s="61"/>
      <c r="O8" s="60">
        <v>49023711087</v>
      </c>
      <c r="P8" s="61"/>
      <c r="Q8" s="89">
        <v>321295132</v>
      </c>
      <c r="R8" s="89"/>
      <c r="T8" s="76"/>
      <c r="U8" s="76"/>
      <c r="V8" s="32"/>
      <c r="W8" s="95"/>
      <c r="X8" s="95"/>
      <c r="Y8" s="23"/>
    </row>
    <row r="9" spans="1:25" ht="21.75" customHeight="1" x14ac:dyDescent="0.2">
      <c r="A9" s="7" t="s">
        <v>60</v>
      </c>
      <c r="C9" s="62">
        <v>1400000</v>
      </c>
      <c r="D9" s="61"/>
      <c r="E9" s="62">
        <v>9616439700</v>
      </c>
      <c r="F9" s="61"/>
      <c r="G9" s="62">
        <v>8572545306</v>
      </c>
      <c r="H9" s="61"/>
      <c r="I9" s="62">
        <v>1043894394</v>
      </c>
      <c r="J9" s="61"/>
      <c r="K9" s="62">
        <v>1400000</v>
      </c>
      <c r="L9" s="61"/>
      <c r="M9" s="62">
        <v>9616439700</v>
      </c>
      <c r="N9" s="61"/>
      <c r="O9" s="62">
        <v>11667335362</v>
      </c>
      <c r="P9" s="61"/>
      <c r="Q9" s="87">
        <v>-2050895662</v>
      </c>
      <c r="R9" s="87"/>
      <c r="W9" s="76"/>
      <c r="X9" s="76"/>
      <c r="Y9" s="32"/>
    </row>
    <row r="10" spans="1:25" ht="21.75" customHeight="1" x14ac:dyDescent="0.2">
      <c r="A10" s="7" t="s">
        <v>68</v>
      </c>
      <c r="C10" s="62">
        <v>407435</v>
      </c>
      <c r="D10" s="61"/>
      <c r="E10" s="62">
        <v>3292737493</v>
      </c>
      <c r="F10" s="61"/>
      <c r="G10" s="62">
        <v>3219961630</v>
      </c>
      <c r="H10" s="61"/>
      <c r="I10" s="62">
        <v>72775863</v>
      </c>
      <c r="J10" s="61"/>
      <c r="K10" s="62">
        <v>407435</v>
      </c>
      <c r="L10" s="61"/>
      <c r="M10" s="62">
        <v>3292737493</v>
      </c>
      <c r="N10" s="61"/>
      <c r="O10" s="62">
        <v>3219961630</v>
      </c>
      <c r="P10" s="61"/>
      <c r="Q10" s="87">
        <v>72775863</v>
      </c>
      <c r="R10" s="87"/>
      <c r="W10" s="76"/>
      <c r="X10" s="76"/>
      <c r="Y10" s="32"/>
    </row>
    <row r="11" spans="1:25" ht="21.75" customHeight="1" x14ac:dyDescent="0.2">
      <c r="A11" s="7" t="s">
        <v>33</v>
      </c>
      <c r="C11" s="62">
        <v>1863967</v>
      </c>
      <c r="D11" s="61"/>
      <c r="E11" s="62">
        <v>9690543552</v>
      </c>
      <c r="F11" s="61"/>
      <c r="G11" s="62">
        <v>9096585551</v>
      </c>
      <c r="H11" s="61"/>
      <c r="I11" s="62">
        <v>593958001</v>
      </c>
      <c r="J11" s="61"/>
      <c r="K11" s="62">
        <v>1863967</v>
      </c>
      <c r="L11" s="61"/>
      <c r="M11" s="62">
        <v>9690543552</v>
      </c>
      <c r="N11" s="61"/>
      <c r="O11" s="62">
        <v>10035812409</v>
      </c>
      <c r="P11" s="61"/>
      <c r="Q11" s="87">
        <v>-345268856</v>
      </c>
      <c r="R11" s="87"/>
    </row>
    <row r="12" spans="1:25" ht="21.75" customHeight="1" x14ac:dyDescent="0.2">
      <c r="A12" s="7" t="s">
        <v>63</v>
      </c>
      <c r="C12" s="62">
        <v>250000</v>
      </c>
      <c r="D12" s="61"/>
      <c r="E12" s="62">
        <v>9605008125</v>
      </c>
      <c r="F12" s="61"/>
      <c r="G12" s="62">
        <v>8499127500</v>
      </c>
      <c r="H12" s="61"/>
      <c r="I12" s="62">
        <v>1105880625</v>
      </c>
      <c r="J12" s="61"/>
      <c r="K12" s="62">
        <v>250000</v>
      </c>
      <c r="L12" s="61"/>
      <c r="M12" s="62">
        <v>9605008125</v>
      </c>
      <c r="N12" s="61"/>
      <c r="O12" s="62">
        <v>10002628125</v>
      </c>
      <c r="P12" s="61"/>
      <c r="Q12" s="87">
        <v>-397620000</v>
      </c>
      <c r="R12" s="87"/>
      <c r="W12" s="76"/>
      <c r="X12" s="76"/>
      <c r="Y12" s="32"/>
    </row>
    <row r="13" spans="1:25" ht="21.75" customHeight="1" x14ac:dyDescent="0.2">
      <c r="A13" s="7" t="s">
        <v>39</v>
      </c>
      <c r="C13" s="62">
        <v>312038</v>
      </c>
      <c r="D13" s="61"/>
      <c r="E13" s="62">
        <v>2211593195</v>
      </c>
      <c r="F13" s="61"/>
      <c r="G13" s="62">
        <v>1842477360</v>
      </c>
      <c r="H13" s="61"/>
      <c r="I13" s="62">
        <v>369115835</v>
      </c>
      <c r="J13" s="61"/>
      <c r="K13" s="62">
        <v>312038</v>
      </c>
      <c r="L13" s="61"/>
      <c r="M13" s="62">
        <v>2211593195</v>
      </c>
      <c r="N13" s="61"/>
      <c r="O13" s="62">
        <v>2107403344</v>
      </c>
      <c r="P13" s="61"/>
      <c r="Q13" s="87">
        <v>104189851</v>
      </c>
      <c r="R13" s="87"/>
      <c r="W13" s="76"/>
      <c r="X13" s="76"/>
      <c r="Y13" s="32"/>
    </row>
    <row r="14" spans="1:25" ht="21.75" customHeight="1" x14ac:dyDescent="0.2">
      <c r="A14" s="7" t="s">
        <v>29</v>
      </c>
      <c r="C14" s="62">
        <v>764980</v>
      </c>
      <c r="D14" s="61"/>
      <c r="E14" s="62">
        <v>143150640464</v>
      </c>
      <c r="F14" s="61"/>
      <c r="G14" s="62">
        <v>136641014645</v>
      </c>
      <c r="H14" s="61"/>
      <c r="I14" s="62">
        <v>6509625819</v>
      </c>
      <c r="J14" s="61"/>
      <c r="K14" s="62">
        <v>764980</v>
      </c>
      <c r="L14" s="61"/>
      <c r="M14" s="62">
        <v>143150640464</v>
      </c>
      <c r="N14" s="61"/>
      <c r="O14" s="62">
        <v>115589310727</v>
      </c>
      <c r="P14" s="61"/>
      <c r="Q14" s="87">
        <v>27561329737</v>
      </c>
      <c r="R14" s="87"/>
      <c r="W14" s="76"/>
      <c r="X14" s="76"/>
      <c r="Y14" s="32"/>
    </row>
    <row r="15" spans="1:25" ht="21.75" customHeight="1" x14ac:dyDescent="0.2">
      <c r="A15" s="7" t="s">
        <v>69</v>
      </c>
      <c r="C15" s="62">
        <v>600000</v>
      </c>
      <c r="D15" s="61"/>
      <c r="E15" s="62">
        <v>1070591850</v>
      </c>
      <c r="F15" s="61"/>
      <c r="G15" s="62">
        <v>1017141156</v>
      </c>
      <c r="H15" s="61"/>
      <c r="I15" s="62">
        <v>53450694</v>
      </c>
      <c r="J15" s="61"/>
      <c r="K15" s="62">
        <v>600000</v>
      </c>
      <c r="L15" s="61"/>
      <c r="M15" s="62">
        <v>1070591850</v>
      </c>
      <c r="N15" s="61"/>
      <c r="O15" s="62">
        <v>1017141156</v>
      </c>
      <c r="P15" s="61"/>
      <c r="Q15" s="87">
        <v>53450694</v>
      </c>
      <c r="R15" s="87"/>
      <c r="W15" s="76"/>
      <c r="X15" s="76"/>
      <c r="Y15" s="32"/>
    </row>
    <row r="16" spans="1:25" ht="21.75" customHeight="1" x14ac:dyDescent="0.2">
      <c r="A16" s="7" t="s">
        <v>53</v>
      </c>
      <c r="C16" s="62">
        <v>544508</v>
      </c>
      <c r="D16" s="61"/>
      <c r="E16" s="62">
        <v>4979667232</v>
      </c>
      <c r="F16" s="61"/>
      <c r="G16" s="62">
        <v>5006730640</v>
      </c>
      <c r="H16" s="61"/>
      <c r="I16" s="62">
        <v>-27063407</v>
      </c>
      <c r="J16" s="61"/>
      <c r="K16" s="62">
        <v>544508</v>
      </c>
      <c r="L16" s="61"/>
      <c r="M16" s="62">
        <v>4979667232</v>
      </c>
      <c r="N16" s="61"/>
      <c r="O16" s="62">
        <v>4733570344</v>
      </c>
      <c r="P16" s="61"/>
      <c r="Q16" s="87">
        <v>246096888</v>
      </c>
      <c r="R16" s="87"/>
      <c r="W16" s="76"/>
      <c r="X16" s="76"/>
      <c r="Y16" s="32"/>
    </row>
    <row r="17" spans="1:25" ht="21.75" customHeight="1" x14ac:dyDescent="0.2">
      <c r="A17" s="7" t="s">
        <v>67</v>
      </c>
      <c r="C17" s="62">
        <v>800000</v>
      </c>
      <c r="D17" s="61"/>
      <c r="E17" s="62">
        <v>3943595160</v>
      </c>
      <c r="F17" s="61"/>
      <c r="G17" s="62">
        <v>3970881560</v>
      </c>
      <c r="H17" s="61"/>
      <c r="I17" s="62">
        <v>-27286400</v>
      </c>
      <c r="J17" s="61"/>
      <c r="K17" s="62">
        <v>800000</v>
      </c>
      <c r="L17" s="61"/>
      <c r="M17" s="62">
        <v>3943595160</v>
      </c>
      <c r="N17" s="61"/>
      <c r="O17" s="62">
        <v>3970881560</v>
      </c>
      <c r="P17" s="61"/>
      <c r="Q17" s="87">
        <v>-27286400</v>
      </c>
      <c r="R17" s="87"/>
      <c r="W17" s="76"/>
      <c r="X17" s="76"/>
      <c r="Y17" s="32"/>
    </row>
    <row r="18" spans="1:25" ht="21.75" customHeight="1" x14ac:dyDescent="0.2">
      <c r="A18" s="7" t="s">
        <v>19</v>
      </c>
      <c r="C18" s="62">
        <v>800000</v>
      </c>
      <c r="D18" s="61"/>
      <c r="E18" s="62">
        <v>2478763080</v>
      </c>
      <c r="F18" s="61"/>
      <c r="G18" s="62">
        <v>2290291200</v>
      </c>
      <c r="H18" s="61"/>
      <c r="I18" s="62">
        <v>188471880</v>
      </c>
      <c r="J18" s="61"/>
      <c r="K18" s="62">
        <v>800000</v>
      </c>
      <c r="L18" s="61"/>
      <c r="M18" s="62">
        <v>2478763080</v>
      </c>
      <c r="N18" s="61"/>
      <c r="O18" s="62">
        <v>2403027925</v>
      </c>
      <c r="P18" s="61"/>
      <c r="Q18" s="87">
        <v>75735155</v>
      </c>
      <c r="R18" s="87"/>
      <c r="W18" s="76"/>
      <c r="X18" s="76"/>
      <c r="Y18" s="32"/>
    </row>
    <row r="19" spans="1:25" ht="21.75" customHeight="1" x14ac:dyDescent="0.2">
      <c r="A19" s="7" t="s">
        <v>26</v>
      </c>
      <c r="C19" s="62">
        <v>343493</v>
      </c>
      <c r="D19" s="61"/>
      <c r="E19" s="62">
        <v>57865398745</v>
      </c>
      <c r="F19" s="61"/>
      <c r="G19" s="62">
        <v>57909787143</v>
      </c>
      <c r="H19" s="61"/>
      <c r="I19" s="62">
        <v>-44388397</v>
      </c>
      <c r="J19" s="61"/>
      <c r="K19" s="62">
        <v>343493</v>
      </c>
      <c r="L19" s="61"/>
      <c r="M19" s="62">
        <v>57865398745</v>
      </c>
      <c r="N19" s="61"/>
      <c r="O19" s="62">
        <v>59688356321</v>
      </c>
      <c r="P19" s="61"/>
      <c r="Q19" s="87">
        <v>-1822957575</v>
      </c>
      <c r="R19" s="87"/>
      <c r="W19" s="76"/>
      <c r="X19" s="76"/>
      <c r="Y19" s="32"/>
    </row>
    <row r="20" spans="1:25" ht="21.75" customHeight="1" x14ac:dyDescent="0.2">
      <c r="A20" s="7" t="s">
        <v>28</v>
      </c>
      <c r="C20" s="62">
        <v>1898726</v>
      </c>
      <c r="D20" s="61"/>
      <c r="E20" s="62">
        <v>45015171640</v>
      </c>
      <c r="F20" s="61"/>
      <c r="G20" s="62">
        <v>44732057353</v>
      </c>
      <c r="H20" s="61"/>
      <c r="I20" s="62">
        <v>283114287</v>
      </c>
      <c r="J20" s="61"/>
      <c r="K20" s="62">
        <v>1898726</v>
      </c>
      <c r="L20" s="61"/>
      <c r="M20" s="62">
        <v>45015171640</v>
      </c>
      <c r="N20" s="61"/>
      <c r="O20" s="62">
        <v>60095725635</v>
      </c>
      <c r="P20" s="61"/>
      <c r="Q20" s="87">
        <v>-15080553994</v>
      </c>
      <c r="R20" s="87"/>
      <c r="W20" s="76"/>
      <c r="X20" s="76"/>
      <c r="Y20" s="32"/>
    </row>
    <row r="21" spans="1:25" ht="21.75" customHeight="1" x14ac:dyDescent="0.2">
      <c r="A21" s="7" t="s">
        <v>38</v>
      </c>
      <c r="C21" s="62">
        <v>4141356</v>
      </c>
      <c r="D21" s="61"/>
      <c r="E21" s="62">
        <v>46971717371</v>
      </c>
      <c r="F21" s="61"/>
      <c r="G21" s="62">
        <v>46360902081</v>
      </c>
      <c r="H21" s="61"/>
      <c r="I21" s="62">
        <v>610815290</v>
      </c>
      <c r="J21" s="61"/>
      <c r="K21" s="62">
        <v>4141356</v>
      </c>
      <c r="L21" s="61"/>
      <c r="M21" s="62">
        <v>46971717371</v>
      </c>
      <c r="N21" s="61"/>
      <c r="O21" s="62">
        <v>41177659834</v>
      </c>
      <c r="P21" s="61"/>
      <c r="Q21" s="87">
        <v>5794057537</v>
      </c>
      <c r="R21" s="87"/>
      <c r="W21" s="76"/>
      <c r="X21" s="76"/>
      <c r="Y21" s="32"/>
    </row>
    <row r="22" spans="1:25" ht="21.75" customHeight="1" x14ac:dyDescent="0.2">
      <c r="A22" s="7" t="s">
        <v>56</v>
      </c>
      <c r="C22" s="62">
        <v>2540623</v>
      </c>
      <c r="D22" s="61"/>
      <c r="E22" s="62">
        <v>11983527360</v>
      </c>
      <c r="F22" s="61"/>
      <c r="G22" s="62">
        <v>10253628614</v>
      </c>
      <c r="H22" s="61"/>
      <c r="I22" s="62">
        <v>1729898746</v>
      </c>
      <c r="J22" s="61"/>
      <c r="K22" s="62">
        <v>2540623</v>
      </c>
      <c r="L22" s="61"/>
      <c r="M22" s="62">
        <v>11983527360</v>
      </c>
      <c r="N22" s="61"/>
      <c r="O22" s="62">
        <v>14574813091</v>
      </c>
      <c r="P22" s="61"/>
      <c r="Q22" s="87">
        <v>-2591285730</v>
      </c>
      <c r="R22" s="87"/>
      <c r="W22" s="76"/>
      <c r="X22" s="76"/>
      <c r="Y22" s="32"/>
    </row>
    <row r="23" spans="1:25" ht="21.75" customHeight="1" x14ac:dyDescent="0.2">
      <c r="A23" s="7" t="s">
        <v>61</v>
      </c>
      <c r="C23" s="62">
        <v>3020909</v>
      </c>
      <c r="D23" s="61"/>
      <c r="E23" s="62">
        <v>14714379498</v>
      </c>
      <c r="F23" s="61"/>
      <c r="G23" s="62">
        <v>13752676854</v>
      </c>
      <c r="H23" s="61"/>
      <c r="I23" s="62">
        <v>961702644</v>
      </c>
      <c r="J23" s="61"/>
      <c r="K23" s="62">
        <v>3020909</v>
      </c>
      <c r="L23" s="61"/>
      <c r="M23" s="62">
        <v>14714379498</v>
      </c>
      <c r="N23" s="61"/>
      <c r="O23" s="62">
        <v>14752494967</v>
      </c>
      <c r="P23" s="61"/>
      <c r="Q23" s="87">
        <v>-38115468</v>
      </c>
      <c r="R23" s="87"/>
      <c r="W23" s="76"/>
      <c r="X23" s="76"/>
      <c r="Y23" s="32"/>
    </row>
    <row r="24" spans="1:25" ht="21.75" customHeight="1" x14ac:dyDescent="0.2">
      <c r="A24" s="7" t="s">
        <v>55</v>
      </c>
      <c r="C24" s="62">
        <v>2684135</v>
      </c>
      <c r="D24" s="61"/>
      <c r="E24" s="62">
        <v>100643161045</v>
      </c>
      <c r="F24" s="61"/>
      <c r="G24" s="62">
        <v>95947191707</v>
      </c>
      <c r="H24" s="61"/>
      <c r="I24" s="62">
        <v>4695969338</v>
      </c>
      <c r="J24" s="61"/>
      <c r="K24" s="62">
        <v>2684135</v>
      </c>
      <c r="L24" s="61"/>
      <c r="M24" s="62">
        <v>100643161045</v>
      </c>
      <c r="N24" s="61"/>
      <c r="O24" s="62">
        <v>95520285403</v>
      </c>
      <c r="P24" s="61"/>
      <c r="Q24" s="87">
        <v>5122875642</v>
      </c>
      <c r="R24" s="87"/>
      <c r="W24" s="76"/>
      <c r="X24" s="76"/>
      <c r="Y24" s="32"/>
    </row>
    <row r="25" spans="1:25" ht="21.75" customHeight="1" x14ac:dyDescent="0.2">
      <c r="A25" s="7" t="s">
        <v>22</v>
      </c>
      <c r="C25" s="62">
        <v>161737</v>
      </c>
      <c r="D25" s="61"/>
      <c r="E25" s="62">
        <v>9861917941</v>
      </c>
      <c r="F25" s="61"/>
      <c r="G25" s="62">
        <v>9545191852</v>
      </c>
      <c r="H25" s="61"/>
      <c r="I25" s="62">
        <v>316726089</v>
      </c>
      <c r="J25" s="61"/>
      <c r="K25" s="62">
        <v>161737</v>
      </c>
      <c r="L25" s="61"/>
      <c r="M25" s="62">
        <v>9861917941</v>
      </c>
      <c r="N25" s="61"/>
      <c r="O25" s="62">
        <v>9653467424</v>
      </c>
      <c r="P25" s="61"/>
      <c r="Q25" s="87">
        <v>208450517</v>
      </c>
      <c r="R25" s="87"/>
      <c r="W25" s="76"/>
      <c r="X25" s="76"/>
      <c r="Y25" s="32"/>
    </row>
    <row r="26" spans="1:25" ht="21.75" customHeight="1" x14ac:dyDescent="0.2">
      <c r="A26" s="7" t="s">
        <v>58</v>
      </c>
      <c r="C26" s="62">
        <v>6497199</v>
      </c>
      <c r="D26" s="61"/>
      <c r="E26" s="62">
        <v>33791084764</v>
      </c>
      <c r="F26" s="61"/>
      <c r="G26" s="62">
        <v>28805091370</v>
      </c>
      <c r="H26" s="61"/>
      <c r="I26" s="62">
        <v>4985993394</v>
      </c>
      <c r="J26" s="61"/>
      <c r="K26" s="62">
        <v>6497199</v>
      </c>
      <c r="L26" s="61"/>
      <c r="M26" s="62">
        <v>33791084764</v>
      </c>
      <c r="N26" s="61"/>
      <c r="O26" s="62">
        <v>49841808070</v>
      </c>
      <c r="P26" s="61"/>
      <c r="Q26" s="87">
        <v>-16050723305</v>
      </c>
      <c r="R26" s="87"/>
      <c r="W26" s="76"/>
      <c r="X26" s="76"/>
      <c r="Y26" s="32"/>
    </row>
    <row r="27" spans="1:25" ht="21.75" customHeight="1" x14ac:dyDescent="0.2">
      <c r="A27" s="7" t="s">
        <v>40</v>
      </c>
      <c r="C27" s="62">
        <v>927177</v>
      </c>
      <c r="D27" s="61"/>
      <c r="E27" s="62">
        <v>18516155363</v>
      </c>
      <c r="F27" s="61"/>
      <c r="G27" s="62">
        <v>17147551866</v>
      </c>
      <c r="H27" s="61"/>
      <c r="I27" s="62">
        <v>1368603497</v>
      </c>
      <c r="J27" s="61"/>
      <c r="K27" s="62">
        <v>927177</v>
      </c>
      <c r="L27" s="61"/>
      <c r="M27" s="62">
        <v>18516155363</v>
      </c>
      <c r="N27" s="61"/>
      <c r="O27" s="62">
        <v>24423997866</v>
      </c>
      <c r="P27" s="61"/>
      <c r="Q27" s="87">
        <v>-5907842502</v>
      </c>
      <c r="R27" s="87"/>
      <c r="W27" s="76"/>
      <c r="X27" s="76"/>
      <c r="Y27" s="32"/>
    </row>
    <row r="28" spans="1:25" ht="21.75" customHeight="1" x14ac:dyDescent="0.2">
      <c r="A28" s="7" t="s">
        <v>37</v>
      </c>
      <c r="C28" s="62">
        <v>4000869</v>
      </c>
      <c r="D28" s="61"/>
      <c r="E28" s="62">
        <v>52894948931</v>
      </c>
      <c r="F28" s="61"/>
      <c r="G28" s="62">
        <v>47966687899</v>
      </c>
      <c r="H28" s="61"/>
      <c r="I28" s="62">
        <v>4928261032</v>
      </c>
      <c r="J28" s="61"/>
      <c r="K28" s="62">
        <v>4000869</v>
      </c>
      <c r="L28" s="61"/>
      <c r="M28" s="62">
        <v>52894948931</v>
      </c>
      <c r="N28" s="61"/>
      <c r="O28" s="62">
        <v>60669095476</v>
      </c>
      <c r="P28" s="61"/>
      <c r="Q28" s="87">
        <v>-7774146544</v>
      </c>
      <c r="R28" s="87"/>
      <c r="W28" s="76"/>
      <c r="X28" s="76"/>
      <c r="Y28" s="32"/>
    </row>
    <row r="29" spans="1:25" ht="21.75" customHeight="1" x14ac:dyDescent="0.2">
      <c r="A29" s="7" t="s">
        <v>25</v>
      </c>
      <c r="C29" s="62">
        <v>1019585</v>
      </c>
      <c r="D29" s="61"/>
      <c r="E29" s="62">
        <v>47838071748</v>
      </c>
      <c r="F29" s="61"/>
      <c r="G29" s="62">
        <v>45121842251</v>
      </c>
      <c r="H29" s="61"/>
      <c r="I29" s="62">
        <v>2716229497</v>
      </c>
      <c r="J29" s="61"/>
      <c r="K29" s="62">
        <v>1019585</v>
      </c>
      <c r="L29" s="61"/>
      <c r="M29" s="62">
        <v>47838071748</v>
      </c>
      <c r="N29" s="61"/>
      <c r="O29" s="62">
        <v>51690807789</v>
      </c>
      <c r="P29" s="61"/>
      <c r="Q29" s="87">
        <v>-3852736040</v>
      </c>
      <c r="R29" s="87"/>
      <c r="W29" s="76"/>
      <c r="X29" s="76"/>
      <c r="Y29" s="32"/>
    </row>
    <row r="30" spans="1:25" ht="21.75" customHeight="1" x14ac:dyDescent="0.2">
      <c r="A30" s="7" t="s">
        <v>21</v>
      </c>
      <c r="C30" s="62">
        <v>1300000</v>
      </c>
      <c r="D30" s="61"/>
      <c r="E30" s="62">
        <v>24527189700</v>
      </c>
      <c r="F30" s="61"/>
      <c r="G30" s="62">
        <v>22239880650</v>
      </c>
      <c r="H30" s="61"/>
      <c r="I30" s="62">
        <v>2287309050</v>
      </c>
      <c r="J30" s="61"/>
      <c r="K30" s="62">
        <v>1300000</v>
      </c>
      <c r="L30" s="61"/>
      <c r="M30" s="62">
        <v>24527189700</v>
      </c>
      <c r="N30" s="61"/>
      <c r="O30" s="62">
        <v>21942968953</v>
      </c>
      <c r="P30" s="61"/>
      <c r="Q30" s="87">
        <v>2584220747</v>
      </c>
      <c r="R30" s="87"/>
      <c r="W30" s="76"/>
      <c r="X30" s="76"/>
      <c r="Y30" s="32"/>
    </row>
    <row r="31" spans="1:25" ht="21.75" customHeight="1" x14ac:dyDescent="0.2">
      <c r="A31" s="7" t="s">
        <v>31</v>
      </c>
      <c r="C31" s="62">
        <v>548744</v>
      </c>
      <c r="D31" s="61"/>
      <c r="E31" s="62">
        <v>13036947459</v>
      </c>
      <c r="F31" s="61"/>
      <c r="G31" s="62">
        <v>11895369764</v>
      </c>
      <c r="H31" s="61"/>
      <c r="I31" s="62">
        <v>1141577695</v>
      </c>
      <c r="J31" s="61"/>
      <c r="K31" s="62">
        <v>548744</v>
      </c>
      <c r="L31" s="61"/>
      <c r="M31" s="62">
        <v>13036947459</v>
      </c>
      <c r="N31" s="61"/>
      <c r="O31" s="62">
        <v>13092302528</v>
      </c>
      <c r="P31" s="61"/>
      <c r="Q31" s="87">
        <v>-55355068</v>
      </c>
      <c r="R31" s="87"/>
      <c r="W31" s="76"/>
      <c r="X31" s="76"/>
      <c r="Y31" s="32"/>
    </row>
    <row r="32" spans="1:25" ht="21.75" customHeight="1" x14ac:dyDescent="0.2">
      <c r="A32" s="7" t="s">
        <v>51</v>
      </c>
      <c r="C32" s="62">
        <v>1110466</v>
      </c>
      <c r="D32" s="61"/>
      <c r="E32" s="62">
        <v>8698406771</v>
      </c>
      <c r="F32" s="61"/>
      <c r="G32" s="62">
        <v>8190631756</v>
      </c>
      <c r="H32" s="61"/>
      <c r="I32" s="62">
        <v>507775015</v>
      </c>
      <c r="J32" s="61"/>
      <c r="K32" s="62">
        <v>1110466</v>
      </c>
      <c r="L32" s="61"/>
      <c r="M32" s="62">
        <v>8698406771</v>
      </c>
      <c r="N32" s="61"/>
      <c r="O32" s="62">
        <v>14695190892</v>
      </c>
      <c r="P32" s="61"/>
      <c r="Q32" s="87">
        <v>-5996784120</v>
      </c>
      <c r="R32" s="87"/>
    </row>
    <row r="33" spans="1:25" ht="21.75" customHeight="1" x14ac:dyDescent="0.2">
      <c r="A33" s="7" t="s">
        <v>27</v>
      </c>
      <c r="C33" s="62">
        <v>101012</v>
      </c>
      <c r="D33" s="61"/>
      <c r="E33" s="62">
        <v>12054337980</v>
      </c>
      <c r="F33" s="61"/>
      <c r="G33" s="62">
        <v>10329111739</v>
      </c>
      <c r="H33" s="61"/>
      <c r="I33" s="62">
        <v>1725226241</v>
      </c>
      <c r="J33" s="61"/>
      <c r="K33" s="62">
        <v>101012</v>
      </c>
      <c r="L33" s="61"/>
      <c r="M33" s="62">
        <v>12054337980</v>
      </c>
      <c r="N33" s="61"/>
      <c r="O33" s="62">
        <v>10552712035</v>
      </c>
      <c r="P33" s="61"/>
      <c r="Q33" s="87">
        <v>1501625945</v>
      </c>
      <c r="R33" s="87"/>
      <c r="W33" s="76"/>
      <c r="X33" s="76"/>
      <c r="Y33" s="32"/>
    </row>
    <row r="34" spans="1:25" ht="21.75" customHeight="1" x14ac:dyDescent="0.2">
      <c r="A34" s="7" t="s">
        <v>42</v>
      </c>
      <c r="C34" s="62">
        <v>1743376</v>
      </c>
      <c r="D34" s="61"/>
      <c r="E34" s="62">
        <v>5741438650</v>
      </c>
      <c r="F34" s="61"/>
      <c r="G34" s="62">
        <v>5444604961</v>
      </c>
      <c r="H34" s="61"/>
      <c r="I34" s="62">
        <v>296833689</v>
      </c>
      <c r="J34" s="61"/>
      <c r="K34" s="62">
        <v>1743376</v>
      </c>
      <c r="L34" s="61"/>
      <c r="M34" s="62">
        <v>5741438650</v>
      </c>
      <c r="N34" s="61"/>
      <c r="O34" s="62">
        <v>5429201305</v>
      </c>
      <c r="P34" s="61"/>
      <c r="Q34" s="87">
        <v>312237345</v>
      </c>
      <c r="R34" s="87"/>
      <c r="W34" s="76"/>
      <c r="X34" s="76"/>
      <c r="Y34" s="32"/>
    </row>
    <row r="35" spans="1:25" ht="21.75" customHeight="1" x14ac:dyDescent="0.2">
      <c r="A35" s="7" t="s">
        <v>57</v>
      </c>
      <c r="C35" s="62">
        <v>1316666</v>
      </c>
      <c r="D35" s="61"/>
      <c r="E35" s="62">
        <v>33178887075</v>
      </c>
      <c r="F35" s="61"/>
      <c r="G35" s="62">
        <v>29854454208</v>
      </c>
      <c r="H35" s="61"/>
      <c r="I35" s="62">
        <v>3324432867</v>
      </c>
      <c r="J35" s="61"/>
      <c r="K35" s="62">
        <v>1316666</v>
      </c>
      <c r="L35" s="61"/>
      <c r="M35" s="62">
        <v>33178887075</v>
      </c>
      <c r="N35" s="61"/>
      <c r="O35" s="62">
        <v>33284638406</v>
      </c>
      <c r="P35" s="61"/>
      <c r="Q35" s="87">
        <v>-105751330</v>
      </c>
      <c r="R35" s="87"/>
      <c r="W35" s="76"/>
      <c r="X35" s="76"/>
      <c r="Y35" s="32"/>
    </row>
    <row r="36" spans="1:25" ht="21.75" customHeight="1" x14ac:dyDescent="0.2">
      <c r="A36" s="7" t="s">
        <v>45</v>
      </c>
      <c r="C36" s="62">
        <v>194</v>
      </c>
      <c r="D36" s="61"/>
      <c r="E36" s="62">
        <v>5569383</v>
      </c>
      <c r="F36" s="61"/>
      <c r="G36" s="62">
        <v>5025558</v>
      </c>
      <c r="H36" s="61"/>
      <c r="I36" s="62">
        <v>543825</v>
      </c>
      <c r="J36" s="61"/>
      <c r="K36" s="62">
        <v>194</v>
      </c>
      <c r="L36" s="61"/>
      <c r="M36" s="62">
        <v>5569383</v>
      </c>
      <c r="N36" s="61"/>
      <c r="O36" s="62">
        <v>5515387</v>
      </c>
      <c r="P36" s="61"/>
      <c r="Q36" s="87">
        <v>53996</v>
      </c>
      <c r="R36" s="87"/>
      <c r="W36" s="76"/>
      <c r="X36" s="76"/>
      <c r="Y36" s="32"/>
    </row>
    <row r="37" spans="1:25" ht="21.75" customHeight="1" x14ac:dyDescent="0.2">
      <c r="A37" s="7" t="s">
        <v>24</v>
      </c>
      <c r="C37" s="62">
        <v>2886016</v>
      </c>
      <c r="D37" s="61"/>
      <c r="E37" s="62">
        <v>32360562630</v>
      </c>
      <c r="F37" s="61"/>
      <c r="G37" s="62">
        <v>30495813897</v>
      </c>
      <c r="H37" s="61"/>
      <c r="I37" s="62">
        <v>1864748733</v>
      </c>
      <c r="J37" s="61"/>
      <c r="K37" s="62">
        <v>2886016</v>
      </c>
      <c r="L37" s="61"/>
      <c r="M37" s="62">
        <v>32360562630</v>
      </c>
      <c r="N37" s="61"/>
      <c r="O37" s="62">
        <v>47587313597</v>
      </c>
      <c r="P37" s="61"/>
      <c r="Q37" s="87">
        <v>-15226750966</v>
      </c>
      <c r="R37" s="87"/>
      <c r="W37" s="76"/>
      <c r="X37" s="76"/>
      <c r="Y37" s="32"/>
    </row>
    <row r="38" spans="1:25" ht="21.75" customHeight="1" x14ac:dyDescent="0.2">
      <c r="A38" s="7" t="s">
        <v>50</v>
      </c>
      <c r="C38" s="62">
        <v>5001006</v>
      </c>
      <c r="D38" s="61"/>
      <c r="E38" s="62">
        <v>36538687605</v>
      </c>
      <c r="F38" s="61"/>
      <c r="G38" s="62">
        <v>32723117465</v>
      </c>
      <c r="H38" s="61"/>
      <c r="I38" s="62">
        <v>3815570140</v>
      </c>
      <c r="J38" s="61"/>
      <c r="K38" s="62">
        <v>5001006</v>
      </c>
      <c r="L38" s="61"/>
      <c r="M38" s="62">
        <v>36538687605</v>
      </c>
      <c r="N38" s="61"/>
      <c r="O38" s="62">
        <v>37639389795</v>
      </c>
      <c r="P38" s="61"/>
      <c r="Q38" s="87">
        <v>-1100702189</v>
      </c>
      <c r="R38" s="87"/>
      <c r="W38" s="76"/>
      <c r="X38" s="76"/>
      <c r="Y38" s="32"/>
    </row>
    <row r="39" spans="1:25" ht="21.75" customHeight="1" x14ac:dyDescent="0.2">
      <c r="A39" s="7" t="s">
        <v>44</v>
      </c>
      <c r="C39" s="62">
        <v>5507044</v>
      </c>
      <c r="D39" s="61"/>
      <c r="E39" s="62">
        <v>75435538275</v>
      </c>
      <c r="F39" s="61"/>
      <c r="G39" s="62">
        <v>81183529218</v>
      </c>
      <c r="H39" s="61"/>
      <c r="I39" s="62">
        <v>-5747990942</v>
      </c>
      <c r="J39" s="61"/>
      <c r="K39" s="62">
        <v>5507044</v>
      </c>
      <c r="L39" s="61"/>
      <c r="M39" s="62">
        <v>75435538275</v>
      </c>
      <c r="N39" s="61"/>
      <c r="O39" s="62">
        <v>88844063801</v>
      </c>
      <c r="P39" s="61"/>
      <c r="Q39" s="87">
        <v>-13408525525</v>
      </c>
      <c r="R39" s="87"/>
      <c r="W39" s="76"/>
      <c r="X39" s="76"/>
      <c r="Y39" s="32"/>
    </row>
    <row r="40" spans="1:25" ht="21.75" customHeight="1" x14ac:dyDescent="0.2">
      <c r="A40" s="7" t="s">
        <v>66</v>
      </c>
      <c r="C40" s="62">
        <v>377301</v>
      </c>
      <c r="D40" s="61"/>
      <c r="E40" s="62">
        <v>14064602214</v>
      </c>
      <c r="F40" s="61"/>
      <c r="G40" s="62">
        <v>13850700700</v>
      </c>
      <c r="H40" s="61"/>
      <c r="I40" s="62">
        <v>213901514</v>
      </c>
      <c r="J40" s="61"/>
      <c r="K40" s="62">
        <v>377301</v>
      </c>
      <c r="L40" s="61"/>
      <c r="M40" s="62">
        <v>14064602214</v>
      </c>
      <c r="N40" s="61"/>
      <c r="O40" s="62">
        <v>15589009504</v>
      </c>
      <c r="P40" s="61"/>
      <c r="Q40" s="87">
        <v>-1524407289</v>
      </c>
      <c r="R40" s="87"/>
      <c r="W40" s="76"/>
      <c r="X40" s="76"/>
      <c r="Y40" s="32"/>
    </row>
    <row r="41" spans="1:25" ht="21.75" customHeight="1" x14ac:dyDescent="0.2">
      <c r="A41" s="7" t="s">
        <v>23</v>
      </c>
      <c r="C41" s="62">
        <v>886948</v>
      </c>
      <c r="D41" s="61"/>
      <c r="E41" s="62">
        <v>171643643971</v>
      </c>
      <c r="F41" s="61"/>
      <c r="G41" s="62">
        <v>175159134537</v>
      </c>
      <c r="H41" s="61"/>
      <c r="I41" s="62">
        <v>-3515490565</v>
      </c>
      <c r="J41" s="61"/>
      <c r="K41" s="62">
        <v>886948</v>
      </c>
      <c r="L41" s="61"/>
      <c r="M41" s="62">
        <v>171643643971</v>
      </c>
      <c r="N41" s="61"/>
      <c r="O41" s="62">
        <v>173873902114</v>
      </c>
      <c r="P41" s="61"/>
      <c r="Q41" s="87">
        <v>-2230258142</v>
      </c>
      <c r="R41" s="87"/>
      <c r="T41" s="76"/>
      <c r="U41" s="76"/>
      <c r="V41" s="32"/>
      <c r="W41" s="76"/>
      <c r="X41" s="76"/>
      <c r="Y41" s="32"/>
    </row>
    <row r="42" spans="1:25" ht="21.75" customHeight="1" x14ac:dyDescent="0.2">
      <c r="A42" s="7" t="s">
        <v>35</v>
      </c>
      <c r="C42" s="62">
        <v>3600000</v>
      </c>
      <c r="D42" s="61"/>
      <c r="E42" s="62">
        <v>26696206800</v>
      </c>
      <c r="F42" s="61"/>
      <c r="G42" s="62">
        <v>25865315945</v>
      </c>
      <c r="H42" s="61"/>
      <c r="I42" s="62">
        <v>830890855</v>
      </c>
      <c r="J42" s="61"/>
      <c r="K42" s="62">
        <v>3600000</v>
      </c>
      <c r="L42" s="61"/>
      <c r="M42" s="62">
        <v>26696206800</v>
      </c>
      <c r="N42" s="61"/>
      <c r="O42" s="62">
        <v>25860476133</v>
      </c>
      <c r="P42" s="61"/>
      <c r="Q42" s="87">
        <v>835730667</v>
      </c>
      <c r="R42" s="87"/>
      <c r="W42" s="76"/>
      <c r="X42" s="76"/>
      <c r="Y42" s="32"/>
    </row>
    <row r="43" spans="1:25" ht="21.75" customHeight="1" x14ac:dyDescent="0.2">
      <c r="A43" s="7" t="s">
        <v>47</v>
      </c>
      <c r="C43" s="62">
        <v>6400000</v>
      </c>
      <c r="D43" s="61"/>
      <c r="E43" s="62">
        <v>23144664960</v>
      </c>
      <c r="F43" s="61"/>
      <c r="G43" s="62">
        <v>22094948160</v>
      </c>
      <c r="H43" s="61"/>
      <c r="I43" s="62">
        <v>1049716800</v>
      </c>
      <c r="J43" s="61"/>
      <c r="K43" s="62">
        <v>6400000</v>
      </c>
      <c r="L43" s="61"/>
      <c r="M43" s="62">
        <v>23144664960</v>
      </c>
      <c r="N43" s="61"/>
      <c r="O43" s="62">
        <v>30110967360</v>
      </c>
      <c r="P43" s="61"/>
      <c r="Q43" s="87">
        <v>-6966302400</v>
      </c>
      <c r="R43" s="87"/>
      <c r="W43" s="76"/>
      <c r="X43" s="76"/>
      <c r="Y43" s="32"/>
    </row>
    <row r="44" spans="1:25" ht="21.75" customHeight="1" x14ac:dyDescent="0.2">
      <c r="A44" s="7" t="s">
        <v>48</v>
      </c>
      <c r="C44" s="62">
        <v>9731010</v>
      </c>
      <c r="D44" s="61"/>
      <c r="E44" s="62">
        <v>34890909539</v>
      </c>
      <c r="F44" s="61"/>
      <c r="G44" s="62">
        <v>36641742538</v>
      </c>
      <c r="H44" s="61"/>
      <c r="I44" s="62">
        <v>-1750832998</v>
      </c>
      <c r="J44" s="61"/>
      <c r="K44" s="62">
        <v>9731010</v>
      </c>
      <c r="L44" s="61"/>
      <c r="M44" s="62">
        <v>34890909539</v>
      </c>
      <c r="N44" s="61"/>
      <c r="O44" s="62">
        <v>40142061571</v>
      </c>
      <c r="P44" s="61"/>
      <c r="Q44" s="87">
        <v>-5251152031</v>
      </c>
      <c r="R44" s="87"/>
      <c r="W44" s="76"/>
      <c r="X44" s="76"/>
      <c r="Y44" s="32"/>
    </row>
    <row r="45" spans="1:25" ht="21.75" customHeight="1" x14ac:dyDescent="0.2">
      <c r="A45" s="7" t="s">
        <v>46</v>
      </c>
      <c r="C45" s="62">
        <v>9890993</v>
      </c>
      <c r="D45" s="61"/>
      <c r="E45" s="62">
        <v>59287813797</v>
      </c>
      <c r="F45" s="61"/>
      <c r="G45" s="62">
        <v>51323779108</v>
      </c>
      <c r="H45" s="61"/>
      <c r="I45" s="62">
        <v>7964034689</v>
      </c>
      <c r="J45" s="61"/>
      <c r="K45" s="62">
        <v>9890993</v>
      </c>
      <c r="L45" s="61"/>
      <c r="M45" s="62">
        <v>59287813797</v>
      </c>
      <c r="N45" s="61"/>
      <c r="O45" s="62">
        <v>55595460475</v>
      </c>
      <c r="P45" s="61"/>
      <c r="Q45" s="87">
        <v>3692353322</v>
      </c>
      <c r="R45" s="87"/>
      <c r="W45" s="76"/>
      <c r="X45" s="76"/>
      <c r="Y45" s="32"/>
    </row>
    <row r="46" spans="1:25" ht="21.75" customHeight="1" x14ac:dyDescent="0.2">
      <c r="A46" s="7" t="s">
        <v>52</v>
      </c>
      <c r="C46" s="62">
        <v>860000</v>
      </c>
      <c r="D46" s="61"/>
      <c r="E46" s="62">
        <v>5770460250</v>
      </c>
      <c r="F46" s="61"/>
      <c r="G46" s="62">
        <v>4334952640</v>
      </c>
      <c r="H46" s="61"/>
      <c r="I46" s="62">
        <v>1435507610</v>
      </c>
      <c r="J46" s="61"/>
      <c r="K46" s="62">
        <v>860000</v>
      </c>
      <c r="L46" s="61"/>
      <c r="M46" s="62">
        <v>5770460250</v>
      </c>
      <c r="N46" s="61"/>
      <c r="O46" s="62">
        <v>9711470900</v>
      </c>
      <c r="P46" s="61"/>
      <c r="Q46" s="87">
        <v>-3941010650</v>
      </c>
      <c r="R46" s="87"/>
      <c r="W46" s="76"/>
      <c r="X46" s="76"/>
      <c r="Y46" s="32"/>
    </row>
    <row r="47" spans="1:25" ht="21.75" customHeight="1" x14ac:dyDescent="0.2">
      <c r="A47" s="7" t="s">
        <v>34</v>
      </c>
      <c r="C47" s="62">
        <v>1184280</v>
      </c>
      <c r="D47" s="61"/>
      <c r="E47" s="62">
        <v>6180476053</v>
      </c>
      <c r="F47" s="61"/>
      <c r="G47" s="62">
        <v>7360931435</v>
      </c>
      <c r="H47" s="61"/>
      <c r="I47" s="62">
        <v>-1180455381</v>
      </c>
      <c r="J47" s="61"/>
      <c r="K47" s="62">
        <v>1184280</v>
      </c>
      <c r="L47" s="61"/>
      <c r="M47" s="62">
        <v>6180476053</v>
      </c>
      <c r="N47" s="61"/>
      <c r="O47" s="62">
        <v>8486040173</v>
      </c>
      <c r="P47" s="61"/>
      <c r="Q47" s="87">
        <v>-2305564119</v>
      </c>
      <c r="R47" s="87"/>
      <c r="W47" s="76"/>
      <c r="X47" s="76"/>
      <c r="Y47" s="32"/>
    </row>
    <row r="48" spans="1:25" ht="21.75" customHeight="1" x14ac:dyDescent="0.2">
      <c r="A48" s="7" t="s">
        <v>62</v>
      </c>
      <c r="C48" s="62">
        <v>1923832</v>
      </c>
      <c r="D48" s="61"/>
      <c r="E48" s="62">
        <v>15203462336</v>
      </c>
      <c r="F48" s="61"/>
      <c r="G48" s="62">
        <v>29355511093</v>
      </c>
      <c r="H48" s="61"/>
      <c r="I48" s="62">
        <v>-14152048756</v>
      </c>
      <c r="J48" s="61"/>
      <c r="K48" s="62">
        <v>1923832</v>
      </c>
      <c r="L48" s="61"/>
      <c r="M48" s="62">
        <v>15203462336</v>
      </c>
      <c r="N48" s="61"/>
      <c r="O48" s="62">
        <v>12717161913</v>
      </c>
      <c r="P48" s="61"/>
      <c r="Q48" s="87">
        <v>2486300423</v>
      </c>
      <c r="R48" s="87"/>
      <c r="W48" s="76"/>
      <c r="X48" s="76"/>
      <c r="Y48" s="32"/>
    </row>
    <row r="49" spans="1:25" ht="21.75" customHeight="1" x14ac:dyDescent="0.2">
      <c r="A49" s="7" t="s">
        <v>65</v>
      </c>
      <c r="C49" s="62">
        <v>514382</v>
      </c>
      <c r="D49" s="61"/>
      <c r="E49" s="62">
        <v>2495759885</v>
      </c>
      <c r="F49" s="61"/>
      <c r="G49" s="62">
        <v>2291231314</v>
      </c>
      <c r="H49" s="61"/>
      <c r="I49" s="62">
        <v>204528571</v>
      </c>
      <c r="J49" s="61"/>
      <c r="K49" s="62">
        <v>514382</v>
      </c>
      <c r="L49" s="61"/>
      <c r="M49" s="62">
        <v>2495759885</v>
      </c>
      <c r="N49" s="61"/>
      <c r="O49" s="62">
        <v>2534721428</v>
      </c>
      <c r="P49" s="61"/>
      <c r="Q49" s="87">
        <v>-38961542</v>
      </c>
      <c r="R49" s="87"/>
      <c r="W49" s="76"/>
      <c r="X49" s="76"/>
      <c r="Y49" s="32"/>
    </row>
    <row r="50" spans="1:25" ht="21.75" customHeight="1" x14ac:dyDescent="0.2">
      <c r="A50" s="7" t="s">
        <v>30</v>
      </c>
      <c r="C50" s="62">
        <v>3937812</v>
      </c>
      <c r="D50" s="61"/>
      <c r="E50" s="62">
        <v>100364754956</v>
      </c>
      <c r="F50" s="61"/>
      <c r="G50" s="62">
        <v>99464447092</v>
      </c>
      <c r="H50" s="61"/>
      <c r="I50" s="62">
        <v>900307864</v>
      </c>
      <c r="J50" s="61"/>
      <c r="K50" s="62">
        <v>3937812</v>
      </c>
      <c r="L50" s="61"/>
      <c r="M50" s="62">
        <v>100364754956</v>
      </c>
      <c r="N50" s="61"/>
      <c r="O50" s="62">
        <v>102087083045</v>
      </c>
      <c r="P50" s="61"/>
      <c r="Q50" s="87">
        <v>-1722328088</v>
      </c>
      <c r="R50" s="87"/>
      <c r="W50" s="76"/>
      <c r="X50" s="76"/>
      <c r="Y50" s="32"/>
    </row>
    <row r="51" spans="1:25" ht="21.75" customHeight="1" x14ac:dyDescent="0.2">
      <c r="A51" s="7" t="s">
        <v>71</v>
      </c>
      <c r="C51" s="62">
        <v>2000000</v>
      </c>
      <c r="D51" s="61"/>
      <c r="E51" s="62">
        <v>8687997000</v>
      </c>
      <c r="F51" s="61"/>
      <c r="G51" s="62">
        <v>8267665249</v>
      </c>
      <c r="H51" s="61"/>
      <c r="I51" s="62">
        <v>420331751</v>
      </c>
      <c r="J51" s="61"/>
      <c r="K51" s="62">
        <v>2000000</v>
      </c>
      <c r="L51" s="61"/>
      <c r="M51" s="62">
        <v>8687997000</v>
      </c>
      <c r="N51" s="61"/>
      <c r="O51" s="62">
        <v>8267665249</v>
      </c>
      <c r="P51" s="61"/>
      <c r="Q51" s="87">
        <v>420331751</v>
      </c>
      <c r="R51" s="87"/>
      <c r="W51" s="76"/>
      <c r="X51" s="76"/>
      <c r="Y51" s="32"/>
    </row>
    <row r="52" spans="1:25" ht="21.75" customHeight="1" x14ac:dyDescent="0.2">
      <c r="A52" s="7" t="s">
        <v>41</v>
      </c>
      <c r="C52" s="62">
        <v>13600000</v>
      </c>
      <c r="D52" s="61"/>
      <c r="E52" s="62">
        <v>85035013200</v>
      </c>
      <c r="F52" s="61"/>
      <c r="G52" s="62">
        <v>104092533398</v>
      </c>
      <c r="H52" s="61"/>
      <c r="I52" s="62">
        <v>-19057520198</v>
      </c>
      <c r="J52" s="61"/>
      <c r="K52" s="62">
        <v>13600000</v>
      </c>
      <c r="L52" s="61"/>
      <c r="M52" s="62">
        <v>85035013200</v>
      </c>
      <c r="N52" s="61"/>
      <c r="O52" s="62">
        <v>60007861631</v>
      </c>
      <c r="P52" s="61"/>
      <c r="Q52" s="87">
        <v>25027151569</v>
      </c>
      <c r="R52" s="87"/>
      <c r="W52" s="76"/>
      <c r="X52" s="76"/>
      <c r="Y52" s="32"/>
    </row>
    <row r="53" spans="1:25" ht="21.75" customHeight="1" x14ac:dyDescent="0.2">
      <c r="A53" s="7" t="s">
        <v>70</v>
      </c>
      <c r="C53" s="62">
        <v>400000</v>
      </c>
      <c r="D53" s="61"/>
      <c r="E53" s="62">
        <v>1923287940</v>
      </c>
      <c r="F53" s="61"/>
      <c r="G53" s="62">
        <v>1721596155</v>
      </c>
      <c r="H53" s="61"/>
      <c r="I53" s="62">
        <v>201691785</v>
      </c>
      <c r="J53" s="61"/>
      <c r="K53" s="62">
        <v>400000</v>
      </c>
      <c r="L53" s="61"/>
      <c r="M53" s="62">
        <v>1923287940</v>
      </c>
      <c r="N53" s="61"/>
      <c r="O53" s="62">
        <v>1721596155</v>
      </c>
      <c r="P53" s="61"/>
      <c r="Q53" s="87">
        <v>201691785</v>
      </c>
      <c r="R53" s="87"/>
      <c r="V53" s="22"/>
      <c r="W53" s="76"/>
      <c r="X53" s="76"/>
      <c r="Y53" s="32"/>
    </row>
    <row r="54" spans="1:25" ht="21.75" customHeight="1" x14ac:dyDescent="0.2">
      <c r="A54" s="7" t="s">
        <v>54</v>
      </c>
      <c r="C54" s="62">
        <v>4000000</v>
      </c>
      <c r="D54" s="61"/>
      <c r="E54" s="62">
        <v>7387779600</v>
      </c>
      <c r="F54" s="61"/>
      <c r="G54" s="62">
        <v>6456718467</v>
      </c>
      <c r="H54" s="61"/>
      <c r="I54" s="62">
        <v>931061133</v>
      </c>
      <c r="J54" s="61"/>
      <c r="K54" s="62">
        <v>4000000</v>
      </c>
      <c r="L54" s="61"/>
      <c r="M54" s="62">
        <v>7387779600</v>
      </c>
      <c r="N54" s="61"/>
      <c r="O54" s="62">
        <v>6379757820</v>
      </c>
      <c r="P54" s="61"/>
      <c r="Q54" s="87">
        <v>1008021780</v>
      </c>
      <c r="R54" s="87"/>
      <c r="U54" s="37"/>
      <c r="V54" s="22"/>
      <c r="W54" s="76"/>
      <c r="X54" s="76"/>
      <c r="Y54" s="32"/>
    </row>
    <row r="55" spans="1:25" ht="21.75" customHeight="1" x14ac:dyDescent="0.2">
      <c r="A55" s="7" t="s">
        <v>59</v>
      </c>
      <c r="C55" s="62">
        <v>125000</v>
      </c>
      <c r="D55" s="61"/>
      <c r="E55" s="62">
        <v>2795765625</v>
      </c>
      <c r="F55" s="61"/>
      <c r="G55" s="62">
        <v>2926234687</v>
      </c>
      <c r="H55" s="61"/>
      <c r="I55" s="62">
        <v>-130469062</v>
      </c>
      <c r="J55" s="61"/>
      <c r="K55" s="62">
        <v>125000</v>
      </c>
      <c r="L55" s="61"/>
      <c r="M55" s="62">
        <v>2795765625</v>
      </c>
      <c r="N55" s="61"/>
      <c r="O55" s="62">
        <v>2414690535</v>
      </c>
      <c r="P55" s="61"/>
      <c r="Q55" s="87">
        <v>381075090</v>
      </c>
      <c r="R55" s="87"/>
      <c r="V55" s="27"/>
      <c r="W55" s="76"/>
      <c r="X55" s="76"/>
      <c r="Y55" s="32"/>
    </row>
    <row r="56" spans="1:25" ht="21.75" customHeight="1" x14ac:dyDescent="0.2">
      <c r="A56" s="7" t="s">
        <v>43</v>
      </c>
      <c r="C56" s="62">
        <v>1227620</v>
      </c>
      <c r="D56" s="61"/>
      <c r="E56" s="62">
        <v>4765332656</v>
      </c>
      <c r="F56" s="61"/>
      <c r="G56" s="62">
        <v>4286968917</v>
      </c>
      <c r="H56" s="61"/>
      <c r="I56" s="62">
        <v>478363739</v>
      </c>
      <c r="J56" s="61"/>
      <c r="K56" s="62">
        <v>1227620</v>
      </c>
      <c r="L56" s="61"/>
      <c r="M56" s="62">
        <v>4765332656</v>
      </c>
      <c r="N56" s="61"/>
      <c r="O56" s="62">
        <v>5502403312</v>
      </c>
      <c r="P56" s="61"/>
      <c r="Q56" s="87">
        <v>-737070655</v>
      </c>
      <c r="R56" s="87"/>
      <c r="V56" s="22"/>
      <c r="W56" s="76"/>
      <c r="X56" s="76"/>
      <c r="Y56" s="32"/>
    </row>
    <row r="57" spans="1:25" ht="21.75" customHeight="1" x14ac:dyDescent="0.2">
      <c r="A57" s="7" t="s">
        <v>64</v>
      </c>
      <c r="C57" s="62">
        <v>328167</v>
      </c>
      <c r="D57" s="61"/>
      <c r="E57" s="62">
        <v>1115653269</v>
      </c>
      <c r="F57" s="61"/>
      <c r="G57" s="62">
        <v>919924625</v>
      </c>
      <c r="H57" s="61"/>
      <c r="I57" s="62">
        <v>195728644</v>
      </c>
      <c r="J57" s="61"/>
      <c r="K57" s="62">
        <v>328167</v>
      </c>
      <c r="L57" s="61"/>
      <c r="M57" s="62">
        <v>1115653269</v>
      </c>
      <c r="N57" s="61"/>
      <c r="O57" s="62">
        <v>1123642300</v>
      </c>
      <c r="P57" s="61"/>
      <c r="Q57" s="87">
        <v>-7989030</v>
      </c>
      <c r="R57" s="87"/>
      <c r="W57" s="76"/>
      <c r="X57" s="76"/>
      <c r="Y57" s="32"/>
    </row>
    <row r="58" spans="1:25" ht="21.75" customHeight="1" x14ac:dyDescent="0.2">
      <c r="A58" s="7" t="s">
        <v>36</v>
      </c>
      <c r="C58" s="62">
        <v>666206</v>
      </c>
      <c r="D58" s="61"/>
      <c r="E58" s="62">
        <v>33310776337</v>
      </c>
      <c r="F58" s="61"/>
      <c r="G58" s="62">
        <v>34469699967</v>
      </c>
      <c r="H58" s="61"/>
      <c r="I58" s="62">
        <v>-1158923629</v>
      </c>
      <c r="J58" s="61"/>
      <c r="K58" s="62">
        <v>666206</v>
      </c>
      <c r="L58" s="61"/>
      <c r="M58" s="62">
        <v>33310776337</v>
      </c>
      <c r="N58" s="61"/>
      <c r="O58" s="62">
        <v>24229750919</v>
      </c>
      <c r="P58" s="61"/>
      <c r="Q58" s="87">
        <v>9081025418</v>
      </c>
      <c r="R58" s="87"/>
      <c r="W58" s="76"/>
      <c r="X58" s="76"/>
      <c r="Y58" s="32"/>
    </row>
    <row r="59" spans="1:25" ht="21.75" customHeight="1" x14ac:dyDescent="0.2">
      <c r="A59" s="7" t="s">
        <v>49</v>
      </c>
      <c r="C59" s="62">
        <v>362898</v>
      </c>
      <c r="D59" s="61"/>
      <c r="E59" s="62">
        <v>442626454</v>
      </c>
      <c r="F59" s="61"/>
      <c r="G59" s="62">
        <v>380579388</v>
      </c>
      <c r="H59" s="61"/>
      <c r="I59" s="62">
        <v>62047066</v>
      </c>
      <c r="J59" s="61"/>
      <c r="K59" s="62">
        <v>362898</v>
      </c>
      <c r="L59" s="61"/>
      <c r="M59" s="62">
        <v>442626454</v>
      </c>
      <c r="N59" s="61"/>
      <c r="O59" s="62">
        <v>775316240</v>
      </c>
      <c r="P59" s="61"/>
      <c r="Q59" s="87">
        <v>-332689785</v>
      </c>
      <c r="R59" s="87"/>
      <c r="W59" s="76"/>
      <c r="X59" s="76"/>
      <c r="Y59" s="32"/>
    </row>
    <row r="60" spans="1:25" ht="21.75" customHeight="1" x14ac:dyDescent="0.2">
      <c r="A60" s="7" t="s">
        <v>20</v>
      </c>
      <c r="C60" s="62">
        <v>1562500</v>
      </c>
      <c r="D60" s="61"/>
      <c r="E60" s="62">
        <v>4015030078</v>
      </c>
      <c r="F60" s="61"/>
      <c r="G60" s="62">
        <v>3847284140</v>
      </c>
      <c r="H60" s="61"/>
      <c r="I60" s="62">
        <v>167745938</v>
      </c>
      <c r="J60" s="61"/>
      <c r="K60" s="62">
        <v>1562500</v>
      </c>
      <c r="L60" s="61"/>
      <c r="M60" s="62">
        <v>4015030078</v>
      </c>
      <c r="N60" s="61"/>
      <c r="O60" s="62">
        <v>3984798513</v>
      </c>
      <c r="P60" s="61"/>
      <c r="Q60" s="87">
        <v>30231565</v>
      </c>
      <c r="R60" s="87"/>
      <c r="W60" s="76"/>
      <c r="X60" s="76"/>
      <c r="Y60" s="32"/>
    </row>
    <row r="61" spans="1:25" ht="21.75" customHeight="1" x14ac:dyDescent="0.2">
      <c r="A61" s="10" t="s">
        <v>84</v>
      </c>
      <c r="C61" s="63">
        <v>69905</v>
      </c>
      <c r="D61" s="61"/>
      <c r="E61" s="63">
        <v>69892329718</v>
      </c>
      <c r="F61" s="61"/>
      <c r="G61" s="63">
        <v>69899599025</v>
      </c>
      <c r="H61" s="61"/>
      <c r="I61" s="62">
        <v>-7269306</v>
      </c>
      <c r="J61" s="61"/>
      <c r="K61" s="63">
        <v>69905</v>
      </c>
      <c r="L61" s="61"/>
      <c r="M61" s="63">
        <v>69892329718</v>
      </c>
      <c r="N61" s="61"/>
      <c r="O61" s="63">
        <v>69917687775</v>
      </c>
      <c r="P61" s="61"/>
      <c r="Q61" s="88">
        <v>-25358056</v>
      </c>
      <c r="R61" s="88"/>
      <c r="W61" s="76"/>
      <c r="X61" s="76"/>
      <c r="Y61" s="32"/>
    </row>
    <row r="62" spans="1:25" ht="21.75" customHeight="1" thickBot="1" x14ac:dyDescent="0.25">
      <c r="A62" s="13" t="s">
        <v>72</v>
      </c>
      <c r="C62" s="64">
        <f>SUM(C8:C61)</f>
        <v>122063155</v>
      </c>
      <c r="D62" s="61"/>
      <c r="E62" s="64">
        <f>SUM(E8:E61)</f>
        <v>1600172032642</v>
      </c>
      <c r="F62" s="61"/>
      <c r="G62" s="64">
        <f>SUM(G8:G61)</f>
        <v>1580831516526</v>
      </c>
      <c r="H62" s="61"/>
      <c r="I62" s="64">
        <f>SUM(I8:I61)</f>
        <v>19340516125</v>
      </c>
      <c r="J62" s="61"/>
      <c r="K62" s="64">
        <f>SUM(K8:K61)</f>
        <v>122063155</v>
      </c>
      <c r="L62" s="61"/>
      <c r="M62" s="64">
        <f>SUM(M8:M61)</f>
        <v>1600172032642</v>
      </c>
      <c r="N62" s="61"/>
      <c r="O62" s="64">
        <f>SUM(O8:O61)</f>
        <v>1629966117309</v>
      </c>
      <c r="P62" s="61"/>
      <c r="Q62" s="96">
        <f>SUM(Q8:R61)</f>
        <v>-29794084642</v>
      </c>
      <c r="R62" s="96"/>
      <c r="W62" s="76"/>
      <c r="X62" s="76"/>
      <c r="Y62" s="32"/>
    </row>
    <row r="63" spans="1:25" ht="19.5" thickTop="1" x14ac:dyDescent="0.2">
      <c r="I63" s="65"/>
      <c r="Q63" s="65"/>
      <c r="W63" s="76"/>
      <c r="X63" s="76"/>
      <c r="Y63" s="32"/>
    </row>
    <row r="64" spans="1:25" ht="18.75" x14ac:dyDescent="0.2">
      <c r="W64" s="76"/>
      <c r="X64" s="76"/>
      <c r="Y64" s="32"/>
    </row>
    <row r="65" spans="23:25" ht="18.75" x14ac:dyDescent="0.2">
      <c r="W65" s="76"/>
      <c r="X65" s="76"/>
      <c r="Y65" s="32"/>
    </row>
    <row r="66" spans="23:25" ht="18.75" x14ac:dyDescent="0.2">
      <c r="W66" s="76"/>
      <c r="X66" s="76"/>
      <c r="Y66" s="32"/>
    </row>
    <row r="67" spans="23:25" ht="18.75" x14ac:dyDescent="0.2">
      <c r="W67" s="76"/>
      <c r="X67" s="76"/>
      <c r="Y67" s="32"/>
    </row>
    <row r="68" spans="23:25" ht="18.75" x14ac:dyDescent="0.2">
      <c r="W68" s="76"/>
      <c r="X68" s="76"/>
      <c r="Y68" s="32"/>
    </row>
    <row r="69" spans="23:25" ht="18.75" x14ac:dyDescent="0.2">
      <c r="W69" s="76"/>
      <c r="X69" s="76"/>
      <c r="Y69" s="32"/>
    </row>
    <row r="70" spans="23:25" ht="18.75" x14ac:dyDescent="0.2">
      <c r="W70" s="76"/>
      <c r="X70" s="76"/>
      <c r="Y70" s="32"/>
    </row>
    <row r="71" spans="23:25" ht="18.75" x14ac:dyDescent="0.2">
      <c r="W71" s="76"/>
      <c r="X71" s="76"/>
      <c r="Y71" s="32"/>
    </row>
    <row r="72" spans="23:25" ht="21" x14ac:dyDescent="0.2">
      <c r="W72" s="95"/>
      <c r="X72" s="95"/>
      <c r="Y72" s="32"/>
    </row>
  </sheetData>
  <mergeCells count="128">
    <mergeCell ref="A1:Q1"/>
    <mergeCell ref="A2:R2"/>
    <mergeCell ref="A3:R3"/>
    <mergeCell ref="A5:R5"/>
    <mergeCell ref="A6:A7"/>
    <mergeCell ref="C6:I6"/>
    <mergeCell ref="K6:R6"/>
    <mergeCell ref="Q7:R7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T41:U41"/>
    <mergeCell ref="W12:X12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W28:X28"/>
    <mergeCell ref="W29:X29"/>
    <mergeCell ref="W30:X30"/>
    <mergeCell ref="W31:X31"/>
    <mergeCell ref="T8:U8"/>
    <mergeCell ref="W23:X23"/>
    <mergeCell ref="W24:X24"/>
    <mergeCell ref="W25:X25"/>
    <mergeCell ref="W26:X26"/>
    <mergeCell ref="W27:X27"/>
    <mergeCell ref="W18:X18"/>
    <mergeCell ref="W19:X19"/>
    <mergeCell ref="W20:X20"/>
    <mergeCell ref="W21:X21"/>
    <mergeCell ref="W22:X22"/>
    <mergeCell ref="W13:X13"/>
    <mergeCell ref="W14:X14"/>
    <mergeCell ref="W15:X15"/>
    <mergeCell ref="W16:X16"/>
    <mergeCell ref="W17:X17"/>
    <mergeCell ref="W8:X8"/>
    <mergeCell ref="W9:X9"/>
    <mergeCell ref="W10:X10"/>
    <mergeCell ref="W38:X38"/>
    <mergeCell ref="W39:X39"/>
    <mergeCell ref="W40:X40"/>
    <mergeCell ref="W41:X41"/>
    <mergeCell ref="W42:X42"/>
    <mergeCell ref="W33:X33"/>
    <mergeCell ref="W34:X34"/>
    <mergeCell ref="W35:X35"/>
    <mergeCell ref="W36:X36"/>
    <mergeCell ref="W37:X37"/>
    <mergeCell ref="W48:X48"/>
    <mergeCell ref="W49:X49"/>
    <mergeCell ref="W50:X50"/>
    <mergeCell ref="W51:X51"/>
    <mergeCell ref="W52:X52"/>
    <mergeCell ref="W43:X43"/>
    <mergeCell ref="W44:X44"/>
    <mergeCell ref="W45:X45"/>
    <mergeCell ref="W46:X46"/>
    <mergeCell ref="W47:X47"/>
    <mergeCell ref="W58:X58"/>
    <mergeCell ref="W59:X59"/>
    <mergeCell ref="W60:X60"/>
    <mergeCell ref="W61:X61"/>
    <mergeCell ref="W62:X62"/>
    <mergeCell ref="W53:X53"/>
    <mergeCell ref="W54:X54"/>
    <mergeCell ref="W55:X55"/>
    <mergeCell ref="W56:X56"/>
    <mergeCell ref="W57:X57"/>
    <mergeCell ref="W68:X68"/>
    <mergeCell ref="W69:X69"/>
    <mergeCell ref="W70:X70"/>
    <mergeCell ref="W71:X71"/>
    <mergeCell ref="W72:X72"/>
    <mergeCell ref="W63:X63"/>
    <mergeCell ref="W64:X64"/>
    <mergeCell ref="W65:X65"/>
    <mergeCell ref="W66:X66"/>
    <mergeCell ref="W67:X67"/>
  </mergeCells>
  <conditionalFormatting sqref="Y1:Y10 Y12:Y31 Y33:Y1048576 V8 V41 I1:I7 I62:I1048576">
    <cfRule type="aboveAverage" dxfId="0" priority="2" aboveAverage="0"/>
  </conditionalFormatting>
  <pageMargins left="0.39" right="0.39" top="0.39" bottom="0.39" header="0" footer="0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E62"/>
  <sheetViews>
    <sheetView rightToLeft="1" view="pageBreakPreview" topLeftCell="C38" zoomScaleNormal="100" zoomScaleSheetLayoutView="100" workbookViewId="0">
      <selection activeCell="T62" sqref="T62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9.140625" bestFit="1" customWidth="1"/>
    <col min="9" max="9" width="1.28515625" customWidth="1"/>
    <col min="10" max="10" width="19.42578125" bestFit="1" customWidth="1"/>
    <col min="11" max="11" width="1.28515625" customWidth="1"/>
    <col min="12" max="12" width="14.28515625" customWidth="1"/>
    <col min="13" max="13" width="1.28515625" customWidth="1"/>
    <col min="14" max="14" width="17.710937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42578125" bestFit="1" customWidth="1"/>
    <col min="25" max="25" width="1.28515625" customWidth="1"/>
    <col min="26" max="26" width="19.42578125" bestFit="1" customWidth="1"/>
    <col min="27" max="27" width="1.28515625" customWidth="1"/>
    <col min="28" max="28" width="15.5703125" customWidth="1"/>
    <col min="29" max="29" width="0.28515625" customWidth="1"/>
    <col min="31" max="31" width="16.42578125" bestFit="1" customWidth="1"/>
  </cols>
  <sheetData>
    <row r="1" spans="1:31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31" ht="21.7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</row>
    <row r="3" spans="1:31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1:31" ht="14.45" customHeight="1" x14ac:dyDescent="0.2">
      <c r="A4" s="1" t="s">
        <v>3</v>
      </c>
      <c r="B4" s="84" t="s">
        <v>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31" ht="14.45" customHeight="1" x14ac:dyDescent="0.2">
      <c r="A5" s="84" t="s">
        <v>5</v>
      </c>
      <c r="B5" s="84"/>
      <c r="C5" s="84" t="s">
        <v>6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</row>
    <row r="6" spans="1:31" ht="14.45" customHeight="1" x14ac:dyDescent="0.2">
      <c r="F6" s="81" t="s">
        <v>7</v>
      </c>
      <c r="G6" s="81"/>
      <c r="H6" s="81"/>
      <c r="I6" s="81"/>
      <c r="J6" s="81"/>
      <c r="L6" s="81" t="s">
        <v>8</v>
      </c>
      <c r="M6" s="81"/>
      <c r="N6" s="81"/>
      <c r="O6" s="81"/>
      <c r="P6" s="81"/>
      <c r="Q6" s="81"/>
      <c r="R6" s="81"/>
      <c r="T6" s="81" t="s">
        <v>9</v>
      </c>
      <c r="U6" s="81"/>
      <c r="V6" s="81"/>
      <c r="W6" s="81"/>
      <c r="X6" s="81"/>
      <c r="Y6" s="81"/>
      <c r="Z6" s="81"/>
      <c r="AA6" s="81"/>
      <c r="AB6" s="81"/>
    </row>
    <row r="7" spans="1:31" ht="14.45" customHeight="1" x14ac:dyDescent="0.2">
      <c r="F7" s="3"/>
      <c r="G7" s="3"/>
      <c r="H7" s="3"/>
      <c r="I7" s="3"/>
      <c r="J7" s="3"/>
      <c r="L7" s="80" t="s">
        <v>10</v>
      </c>
      <c r="M7" s="80"/>
      <c r="N7" s="80"/>
      <c r="O7" s="3"/>
      <c r="P7" s="80" t="s">
        <v>11</v>
      </c>
      <c r="Q7" s="80"/>
      <c r="R7" s="80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81" t="s">
        <v>12</v>
      </c>
      <c r="B8" s="81"/>
      <c r="C8" s="81"/>
      <c r="E8" s="81" t="s">
        <v>13</v>
      </c>
      <c r="F8" s="81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3" t="s">
        <v>18</v>
      </c>
    </row>
    <row r="9" spans="1:31" ht="21.75" customHeight="1" x14ac:dyDescent="0.2">
      <c r="A9" s="82" t="s">
        <v>19</v>
      </c>
      <c r="B9" s="82"/>
      <c r="C9" s="82"/>
      <c r="E9" s="83">
        <v>800000</v>
      </c>
      <c r="F9" s="83"/>
      <c r="H9" s="6">
        <v>2403027925</v>
      </c>
      <c r="J9" s="6">
        <v>2290291200</v>
      </c>
      <c r="L9" s="6">
        <v>0</v>
      </c>
      <c r="N9" s="6">
        <v>0</v>
      </c>
      <c r="P9" s="6">
        <v>0</v>
      </c>
      <c r="R9" s="6">
        <v>0</v>
      </c>
      <c r="T9" s="6">
        <v>800000</v>
      </c>
      <c r="V9" s="6">
        <v>3117</v>
      </c>
      <c r="X9" s="6">
        <v>2403027925</v>
      </c>
      <c r="Z9" s="6">
        <v>2478763080</v>
      </c>
      <c r="AB9" s="24">
        <f t="shared" ref="AB9:AB25" si="0">Z9/1688680956280*100</f>
        <v>0.14678693869210641</v>
      </c>
      <c r="AE9" s="22"/>
    </row>
    <row r="10" spans="1:31" ht="21.75" customHeight="1" x14ac:dyDescent="0.2">
      <c r="A10" s="76" t="s">
        <v>20</v>
      </c>
      <c r="B10" s="76"/>
      <c r="C10" s="76"/>
      <c r="E10" s="77">
        <v>1562500</v>
      </c>
      <c r="F10" s="77"/>
      <c r="H10" s="8">
        <v>3711726563</v>
      </c>
      <c r="J10" s="8">
        <v>3847284140.625</v>
      </c>
      <c r="L10" s="8">
        <v>0</v>
      </c>
      <c r="N10" s="8">
        <v>0</v>
      </c>
      <c r="P10" s="8">
        <v>0</v>
      </c>
      <c r="R10" s="8">
        <v>0</v>
      </c>
      <c r="T10" s="8">
        <v>1562500</v>
      </c>
      <c r="V10" s="8">
        <v>2585</v>
      </c>
      <c r="X10" s="8">
        <v>3711726563</v>
      </c>
      <c r="Z10" s="8">
        <v>4015030078.125</v>
      </c>
      <c r="AB10" s="25">
        <f t="shared" si="0"/>
        <v>0.23776131679543072</v>
      </c>
    </row>
    <row r="11" spans="1:31" ht="21.75" customHeight="1" x14ac:dyDescent="0.2">
      <c r="A11" s="76" t="s">
        <v>21</v>
      </c>
      <c r="B11" s="76"/>
      <c r="C11" s="76"/>
      <c r="E11" s="77">
        <v>1300000</v>
      </c>
      <c r="F11" s="77"/>
      <c r="H11" s="8">
        <v>22071154154</v>
      </c>
      <c r="J11" s="8">
        <v>22239880650</v>
      </c>
      <c r="L11" s="8">
        <v>0</v>
      </c>
      <c r="N11" s="8">
        <v>0</v>
      </c>
      <c r="P11" s="8">
        <v>0</v>
      </c>
      <c r="R11" s="8">
        <v>0</v>
      </c>
      <c r="T11" s="8">
        <v>1300000</v>
      </c>
      <c r="V11" s="8">
        <v>18980</v>
      </c>
      <c r="X11" s="8">
        <v>22071154154</v>
      </c>
      <c r="Z11" s="8">
        <v>24527189700</v>
      </c>
      <c r="AB11" s="9">
        <f t="shared" si="0"/>
        <v>1.4524466334973669</v>
      </c>
    </row>
    <row r="12" spans="1:31" ht="21.75" customHeight="1" x14ac:dyDescent="0.2">
      <c r="A12" s="76" t="s">
        <v>22</v>
      </c>
      <c r="B12" s="76"/>
      <c r="C12" s="76"/>
      <c r="E12" s="77">
        <v>161737</v>
      </c>
      <c r="F12" s="77"/>
      <c r="H12" s="8">
        <v>5796147486</v>
      </c>
      <c r="J12" s="8">
        <v>9545191852.1445007</v>
      </c>
      <c r="L12" s="8">
        <v>0</v>
      </c>
      <c r="N12" s="8">
        <v>0</v>
      </c>
      <c r="P12" s="8">
        <v>0</v>
      </c>
      <c r="R12" s="8">
        <v>0</v>
      </c>
      <c r="T12" s="8">
        <v>161737</v>
      </c>
      <c r="V12" s="8">
        <v>61340</v>
      </c>
      <c r="X12" s="8">
        <v>5796147486</v>
      </c>
      <c r="Z12" s="8">
        <v>9861917941.8990002</v>
      </c>
      <c r="AB12" s="9">
        <f t="shared" si="0"/>
        <v>0.58400125288460925</v>
      </c>
    </row>
    <row r="13" spans="1:31" ht="21.75" customHeight="1" x14ac:dyDescent="0.2">
      <c r="A13" s="76" t="s">
        <v>23</v>
      </c>
      <c r="B13" s="76"/>
      <c r="C13" s="76"/>
      <c r="E13" s="77">
        <v>281229</v>
      </c>
      <c r="F13" s="77"/>
      <c r="H13" s="8">
        <v>52948570942</v>
      </c>
      <c r="J13" s="8">
        <v>54233803365.300003</v>
      </c>
      <c r="L13" s="8">
        <v>637000</v>
      </c>
      <c r="N13" s="8">
        <v>127057539070</v>
      </c>
      <c r="P13" s="8">
        <v>-31281</v>
      </c>
      <c r="R13" s="8">
        <v>6012992730</v>
      </c>
      <c r="T13" s="8">
        <v>886948</v>
      </c>
      <c r="V13" s="8">
        <v>194680</v>
      </c>
      <c r="X13" s="8">
        <v>173873902114</v>
      </c>
      <c r="Z13" s="8">
        <v>171643643971.992</v>
      </c>
      <c r="AB13" s="9">
        <f t="shared" si="0"/>
        <v>10.164361914171534</v>
      </c>
    </row>
    <row r="14" spans="1:31" ht="21.75" customHeight="1" x14ac:dyDescent="0.2">
      <c r="A14" s="76" t="s">
        <v>24</v>
      </c>
      <c r="B14" s="76"/>
      <c r="C14" s="76"/>
      <c r="E14" s="77">
        <v>2886016</v>
      </c>
      <c r="F14" s="77"/>
      <c r="H14" s="8">
        <v>53991504839</v>
      </c>
      <c r="J14" s="8">
        <v>30495813897.023998</v>
      </c>
      <c r="L14" s="8">
        <v>0</v>
      </c>
      <c r="N14" s="8">
        <v>0</v>
      </c>
      <c r="P14" s="8">
        <v>0</v>
      </c>
      <c r="R14" s="8">
        <v>0</v>
      </c>
      <c r="T14" s="8">
        <v>2886016</v>
      </c>
      <c r="V14" s="8">
        <v>11280</v>
      </c>
      <c r="X14" s="8">
        <v>53991504839</v>
      </c>
      <c r="Z14" s="8">
        <v>32360562630.144001</v>
      </c>
      <c r="AB14" s="9">
        <f t="shared" si="0"/>
        <v>1.9163218789078535</v>
      </c>
    </row>
    <row r="15" spans="1:31" ht="21.75" customHeight="1" x14ac:dyDescent="0.2">
      <c r="A15" s="76" t="s">
        <v>25</v>
      </c>
      <c r="B15" s="76"/>
      <c r="C15" s="76"/>
      <c r="E15" s="77">
        <v>1019585</v>
      </c>
      <c r="F15" s="77"/>
      <c r="H15" s="8">
        <v>63737274519</v>
      </c>
      <c r="J15" s="8">
        <v>45121842251.010002</v>
      </c>
      <c r="L15" s="8">
        <v>0</v>
      </c>
      <c r="N15" s="8">
        <v>0</v>
      </c>
      <c r="P15" s="8">
        <v>0</v>
      </c>
      <c r="R15" s="8">
        <v>0</v>
      </c>
      <c r="T15" s="8">
        <v>1019585</v>
      </c>
      <c r="V15" s="8">
        <v>47200</v>
      </c>
      <c r="X15" s="8">
        <v>63737274519</v>
      </c>
      <c r="Z15" s="8">
        <v>47838071748.599998</v>
      </c>
      <c r="AB15" s="9">
        <f t="shared" si="0"/>
        <v>2.8328661829634547</v>
      </c>
    </row>
    <row r="16" spans="1:31" ht="21.75" customHeight="1" x14ac:dyDescent="0.2">
      <c r="A16" s="76" t="s">
        <v>26</v>
      </c>
      <c r="B16" s="76"/>
      <c r="C16" s="76"/>
      <c r="E16" s="77">
        <v>343493</v>
      </c>
      <c r="F16" s="77"/>
      <c r="H16" s="8">
        <v>59809796340</v>
      </c>
      <c r="J16" s="8">
        <v>57909787143.839996</v>
      </c>
      <c r="L16" s="8">
        <v>0</v>
      </c>
      <c r="N16" s="8">
        <v>0</v>
      </c>
      <c r="P16" s="8">
        <v>0</v>
      </c>
      <c r="R16" s="8">
        <v>0</v>
      </c>
      <c r="T16" s="8">
        <v>343493</v>
      </c>
      <c r="V16" s="8">
        <v>169470</v>
      </c>
      <c r="X16" s="8">
        <v>59809796340</v>
      </c>
      <c r="Z16" s="8">
        <v>57865398745.675499</v>
      </c>
      <c r="AB16" s="9">
        <f t="shared" si="0"/>
        <v>3.4266625990232842</v>
      </c>
    </row>
    <row r="17" spans="1:28" ht="21.75" customHeight="1" x14ac:dyDescent="0.2">
      <c r="A17" s="76" t="s">
        <v>27</v>
      </c>
      <c r="B17" s="76"/>
      <c r="C17" s="76"/>
      <c r="E17" s="77">
        <v>51012</v>
      </c>
      <c r="F17" s="77"/>
      <c r="H17" s="8">
        <v>5370510873</v>
      </c>
      <c r="J17" s="8">
        <v>5146910577.8999996</v>
      </c>
      <c r="L17" s="8">
        <v>50000</v>
      </c>
      <c r="N17" s="8">
        <v>5182201162</v>
      </c>
      <c r="P17" s="8">
        <v>0</v>
      </c>
      <c r="R17" s="8">
        <v>0</v>
      </c>
      <c r="T17" s="8">
        <v>101012</v>
      </c>
      <c r="V17" s="8">
        <v>120050</v>
      </c>
      <c r="X17" s="8">
        <v>10552712035</v>
      </c>
      <c r="Z17" s="8">
        <v>12054337980.93</v>
      </c>
      <c r="AB17" s="9">
        <f t="shared" si="0"/>
        <v>0.7138315817503228</v>
      </c>
    </row>
    <row r="18" spans="1:28" ht="21.75" customHeight="1" x14ac:dyDescent="0.2">
      <c r="A18" s="76" t="s">
        <v>28</v>
      </c>
      <c r="B18" s="76"/>
      <c r="C18" s="76"/>
      <c r="E18" s="77">
        <v>1898726</v>
      </c>
      <c r="F18" s="77"/>
      <c r="H18" s="8">
        <v>61821822868</v>
      </c>
      <c r="J18" s="8">
        <v>44732057353.110001</v>
      </c>
      <c r="L18" s="8">
        <v>0</v>
      </c>
      <c r="N18" s="8">
        <v>0</v>
      </c>
      <c r="P18" s="8">
        <v>0</v>
      </c>
      <c r="R18" s="8">
        <v>0</v>
      </c>
      <c r="T18" s="8">
        <v>1898726</v>
      </c>
      <c r="V18" s="8">
        <v>23850</v>
      </c>
      <c r="X18" s="8">
        <v>61821822868</v>
      </c>
      <c r="Z18" s="8">
        <v>45015171640.154999</v>
      </c>
      <c r="AB18" s="9">
        <f t="shared" si="0"/>
        <v>2.6657002006654382</v>
      </c>
    </row>
    <row r="19" spans="1:28" ht="21.75" customHeight="1" x14ac:dyDescent="0.2">
      <c r="A19" s="76" t="s">
        <v>29</v>
      </c>
      <c r="B19" s="76"/>
      <c r="C19" s="76"/>
      <c r="E19" s="77">
        <v>782202</v>
      </c>
      <c r="F19" s="77"/>
      <c r="H19" s="8">
        <v>112279327806</v>
      </c>
      <c r="J19" s="8">
        <v>139243277591.74799</v>
      </c>
      <c r="L19" s="8">
        <v>0</v>
      </c>
      <c r="N19" s="8">
        <v>0</v>
      </c>
      <c r="P19" s="8">
        <v>-17222</v>
      </c>
      <c r="R19" s="8">
        <v>3187753456</v>
      </c>
      <c r="T19" s="8">
        <v>764980</v>
      </c>
      <c r="V19" s="8">
        <v>188250</v>
      </c>
      <c r="X19" s="8">
        <v>109807236731</v>
      </c>
      <c r="Z19" s="8">
        <v>143150640464.25</v>
      </c>
      <c r="AB19" s="9">
        <f t="shared" si="0"/>
        <v>8.4770684439763535</v>
      </c>
    </row>
    <row r="20" spans="1:28" ht="21.75" customHeight="1" x14ac:dyDescent="0.2">
      <c r="A20" s="76" t="s">
        <v>30</v>
      </c>
      <c r="B20" s="76"/>
      <c r="C20" s="76"/>
      <c r="E20" s="77">
        <v>3937812</v>
      </c>
      <c r="F20" s="77"/>
      <c r="H20" s="8">
        <v>83547767721</v>
      </c>
      <c r="J20" s="8">
        <v>99464447092.626007</v>
      </c>
      <c r="L20" s="8">
        <v>0</v>
      </c>
      <c r="N20" s="8">
        <v>0</v>
      </c>
      <c r="P20" s="8">
        <v>0</v>
      </c>
      <c r="R20" s="8">
        <v>0</v>
      </c>
      <c r="T20" s="8">
        <v>3937812</v>
      </c>
      <c r="V20" s="8">
        <v>25640</v>
      </c>
      <c r="X20" s="8">
        <v>83547767721</v>
      </c>
      <c r="Z20" s="8">
        <v>100364754956.90401</v>
      </c>
      <c r="AB20" s="9">
        <f t="shared" si="0"/>
        <v>5.9433817017749639</v>
      </c>
    </row>
    <row r="21" spans="1:28" ht="21.75" customHeight="1" x14ac:dyDescent="0.2">
      <c r="A21" s="76" t="s">
        <v>31</v>
      </c>
      <c r="B21" s="76"/>
      <c r="C21" s="76"/>
      <c r="E21" s="77">
        <v>300000</v>
      </c>
      <c r="F21" s="77"/>
      <c r="H21" s="8">
        <v>7696087180</v>
      </c>
      <c r="J21" s="8">
        <v>6262515000</v>
      </c>
      <c r="L21" s="8">
        <v>248744</v>
      </c>
      <c r="N21" s="8">
        <v>5632854764</v>
      </c>
      <c r="P21" s="8">
        <v>0</v>
      </c>
      <c r="R21" s="8">
        <v>0</v>
      </c>
      <c r="T21" s="8">
        <v>548744</v>
      </c>
      <c r="V21" s="8">
        <v>23900</v>
      </c>
      <c r="X21" s="8">
        <v>13328941944</v>
      </c>
      <c r="Z21" s="8">
        <v>13036947459.48</v>
      </c>
      <c r="AB21" s="9">
        <f t="shared" si="0"/>
        <v>0.77201957012644518</v>
      </c>
    </row>
    <row r="22" spans="1:28" ht="21.75" customHeight="1" x14ac:dyDescent="0.2">
      <c r="A22" s="76" t="s">
        <v>32</v>
      </c>
      <c r="B22" s="76"/>
      <c r="C22" s="76"/>
      <c r="E22" s="77">
        <v>3921040</v>
      </c>
      <c r="F22" s="77"/>
      <c r="H22" s="8">
        <v>40293368246</v>
      </c>
      <c r="J22" s="8">
        <v>45759113192.879997</v>
      </c>
      <c r="L22" s="8">
        <v>0</v>
      </c>
      <c r="N22" s="8">
        <v>0</v>
      </c>
      <c r="P22" s="8">
        <v>0</v>
      </c>
      <c r="R22" s="8">
        <v>0</v>
      </c>
      <c r="T22" s="8">
        <v>3921040</v>
      </c>
      <c r="V22" s="8">
        <v>12660</v>
      </c>
      <c r="X22" s="8">
        <v>40293368246</v>
      </c>
      <c r="Z22" s="8">
        <v>49345006219.919998</v>
      </c>
      <c r="AB22" s="9">
        <f t="shared" si="0"/>
        <v>2.9221035528595203</v>
      </c>
    </row>
    <row r="23" spans="1:28" ht="21.75" customHeight="1" x14ac:dyDescent="0.2">
      <c r="A23" s="76" t="s">
        <v>33</v>
      </c>
      <c r="B23" s="76"/>
      <c r="C23" s="76"/>
      <c r="E23" s="77">
        <v>2263967</v>
      </c>
      <c r="F23" s="77"/>
      <c r="H23" s="8">
        <v>7610371338</v>
      </c>
      <c r="J23" s="8">
        <v>11250231485.3536</v>
      </c>
      <c r="L23" s="8">
        <v>0</v>
      </c>
      <c r="N23" s="8">
        <v>0</v>
      </c>
      <c r="P23" s="8">
        <v>-400000</v>
      </c>
      <c r="R23" s="8">
        <v>2028856060</v>
      </c>
      <c r="T23" s="8">
        <v>1863967</v>
      </c>
      <c r="V23" s="8">
        <v>5230</v>
      </c>
      <c r="X23" s="8">
        <v>6265763164</v>
      </c>
      <c r="Z23" s="8">
        <v>9690543552.9104996</v>
      </c>
      <c r="AB23" s="9">
        <f t="shared" si="0"/>
        <v>0.57385283566280187</v>
      </c>
    </row>
    <row r="24" spans="1:28" ht="21.75" customHeight="1" x14ac:dyDescent="0.2">
      <c r="A24" s="76" t="s">
        <v>34</v>
      </c>
      <c r="B24" s="76"/>
      <c r="C24" s="76"/>
      <c r="E24" s="77">
        <v>1400000</v>
      </c>
      <c r="F24" s="77"/>
      <c r="H24" s="8">
        <v>9572682899</v>
      </c>
      <c r="J24" s="8">
        <v>8906688000</v>
      </c>
      <c r="L24" s="8">
        <v>0</v>
      </c>
      <c r="N24" s="8">
        <v>0</v>
      </c>
      <c r="P24" s="8">
        <v>-215720</v>
      </c>
      <c r="R24" s="8">
        <v>1372393406</v>
      </c>
      <c r="T24" s="8">
        <v>1184280</v>
      </c>
      <c r="V24" s="8">
        <v>5250</v>
      </c>
      <c r="X24" s="8">
        <v>8097669216</v>
      </c>
      <c r="Z24" s="8">
        <v>6180476053.5</v>
      </c>
      <c r="AB24" s="9">
        <f t="shared" si="0"/>
        <v>0.36599430049326709</v>
      </c>
    </row>
    <row r="25" spans="1:28" ht="21.75" customHeight="1" x14ac:dyDescent="0.2">
      <c r="A25" s="76" t="s">
        <v>35</v>
      </c>
      <c r="B25" s="76"/>
      <c r="C25" s="76"/>
      <c r="E25" s="77">
        <v>2000000</v>
      </c>
      <c r="F25" s="77"/>
      <c r="H25" s="8">
        <v>14051027188</v>
      </c>
      <c r="J25" s="8">
        <v>14055867000</v>
      </c>
      <c r="L25" s="8">
        <v>1600000</v>
      </c>
      <c r="N25" s="8">
        <v>11809448945</v>
      </c>
      <c r="P25" s="8">
        <v>0</v>
      </c>
      <c r="R25" s="8">
        <v>0</v>
      </c>
      <c r="T25" s="8">
        <v>3600000</v>
      </c>
      <c r="V25" s="8">
        <v>7460</v>
      </c>
      <c r="X25" s="8">
        <v>25860476133</v>
      </c>
      <c r="Z25" s="8">
        <v>26696206800</v>
      </c>
      <c r="AB25" s="9">
        <f t="shared" si="0"/>
        <v>1.5808910914000682</v>
      </c>
    </row>
    <row r="26" spans="1:28" ht="21.75" customHeight="1" x14ac:dyDescent="0.2">
      <c r="A26" s="76" t="s">
        <v>36</v>
      </c>
      <c r="B26" s="76"/>
      <c r="C26" s="76"/>
      <c r="E26" s="77">
        <v>666206</v>
      </c>
      <c r="F26" s="77"/>
      <c r="H26" s="8">
        <v>11363744392</v>
      </c>
      <c r="J26" s="8">
        <v>34469699967.315002</v>
      </c>
      <c r="L26" s="8">
        <v>0</v>
      </c>
      <c r="N26" s="8">
        <v>0</v>
      </c>
      <c r="P26" s="8">
        <v>0</v>
      </c>
      <c r="R26" s="8">
        <v>0</v>
      </c>
      <c r="T26" s="8">
        <v>666206</v>
      </c>
      <c r="V26" s="8">
        <v>50300</v>
      </c>
      <c r="X26" s="8">
        <v>11363744392</v>
      </c>
      <c r="Z26" s="8">
        <v>33310776337.290001</v>
      </c>
      <c r="AB26" s="9">
        <f t="shared" ref="AB26:AB61" si="1">Z26/1688680956280*100</f>
        <v>1.9725914604183377</v>
      </c>
    </row>
    <row r="27" spans="1:28" ht="21.75" customHeight="1" x14ac:dyDescent="0.2">
      <c r="A27" s="76" t="s">
        <v>37</v>
      </c>
      <c r="B27" s="76"/>
      <c r="C27" s="76"/>
      <c r="E27" s="77">
        <v>2400000</v>
      </c>
      <c r="F27" s="77"/>
      <c r="H27" s="8">
        <v>44520165299</v>
      </c>
      <c r="J27" s="8">
        <v>27650494800</v>
      </c>
      <c r="L27" s="8">
        <v>1600869</v>
      </c>
      <c r="N27" s="8">
        <v>20316193099</v>
      </c>
      <c r="P27" s="8">
        <v>0</v>
      </c>
      <c r="R27" s="8">
        <v>0</v>
      </c>
      <c r="T27" s="8">
        <v>4000869</v>
      </c>
      <c r="V27" s="8">
        <v>13300</v>
      </c>
      <c r="X27" s="8">
        <v>64836358398</v>
      </c>
      <c r="Z27" s="8">
        <v>52894948931.684998</v>
      </c>
      <c r="AB27" s="9">
        <f t="shared" si="1"/>
        <v>3.1323234110608689</v>
      </c>
    </row>
    <row r="28" spans="1:28" ht="21.75" customHeight="1" x14ac:dyDescent="0.2">
      <c r="A28" s="76" t="s">
        <v>38</v>
      </c>
      <c r="B28" s="76"/>
      <c r="C28" s="76"/>
      <c r="E28" s="77">
        <v>2213650</v>
      </c>
      <c r="F28" s="77"/>
      <c r="H28" s="8">
        <v>18956009997</v>
      </c>
      <c r="J28" s="8">
        <v>24139252244.025002</v>
      </c>
      <c r="L28" s="8">
        <v>2000000</v>
      </c>
      <c r="N28" s="8">
        <v>22840720507</v>
      </c>
      <c r="P28" s="8">
        <v>-72294</v>
      </c>
      <c r="R28" s="8">
        <v>909077729</v>
      </c>
      <c r="T28" s="8">
        <v>4141356</v>
      </c>
      <c r="V28" s="8">
        <v>11410</v>
      </c>
      <c r="X28" s="8">
        <v>41177659834</v>
      </c>
      <c r="Z28" s="8">
        <v>46971717371.837997</v>
      </c>
      <c r="AB28" s="9">
        <f t="shared" si="1"/>
        <v>2.7815625679413194</v>
      </c>
    </row>
    <row r="29" spans="1:28" ht="21.75" customHeight="1" x14ac:dyDescent="0.2">
      <c r="A29" s="76" t="s">
        <v>39</v>
      </c>
      <c r="B29" s="76"/>
      <c r="C29" s="76"/>
      <c r="E29" s="77">
        <v>312038</v>
      </c>
      <c r="F29" s="77"/>
      <c r="H29" s="8">
        <v>2153067794</v>
      </c>
      <c r="J29" s="8">
        <v>1842477360.9660001</v>
      </c>
      <c r="L29" s="8">
        <v>0</v>
      </c>
      <c r="N29" s="8">
        <v>0</v>
      </c>
      <c r="P29" s="8">
        <v>0</v>
      </c>
      <c r="R29" s="8">
        <v>0</v>
      </c>
      <c r="T29" s="8">
        <v>312038</v>
      </c>
      <c r="V29" s="8">
        <v>7130</v>
      </c>
      <c r="X29" s="8">
        <v>2153067794</v>
      </c>
      <c r="Z29" s="8">
        <v>2211593195.9070001</v>
      </c>
      <c r="AB29" s="9">
        <f t="shared" si="1"/>
        <v>0.13096572136272117</v>
      </c>
    </row>
    <row r="30" spans="1:28" ht="21.75" customHeight="1" x14ac:dyDescent="0.2">
      <c r="A30" s="76" t="s">
        <v>40</v>
      </c>
      <c r="B30" s="76"/>
      <c r="C30" s="76"/>
      <c r="E30" s="77">
        <v>1000000</v>
      </c>
      <c r="F30" s="77"/>
      <c r="H30" s="8">
        <v>21870000000</v>
      </c>
      <c r="J30" s="8">
        <v>19065879000</v>
      </c>
      <c r="L30" s="8">
        <v>0</v>
      </c>
      <c r="N30" s="8">
        <v>0</v>
      </c>
      <c r="P30" s="8">
        <v>-72823</v>
      </c>
      <c r="R30" s="8">
        <v>1452351501</v>
      </c>
      <c r="T30" s="8">
        <v>927177</v>
      </c>
      <c r="V30" s="8">
        <v>20090</v>
      </c>
      <c r="X30" s="8">
        <v>20277360990</v>
      </c>
      <c r="Z30" s="8">
        <v>18516155363.716499</v>
      </c>
      <c r="AB30" s="9">
        <f>Z30/1688680956280*100</f>
        <v>1.0964863016224089</v>
      </c>
    </row>
    <row r="31" spans="1:28" ht="21.75" customHeight="1" x14ac:dyDescent="0.2">
      <c r="A31" s="76" t="s">
        <v>41</v>
      </c>
      <c r="B31" s="76"/>
      <c r="C31" s="76"/>
      <c r="E31" s="77">
        <v>23700000</v>
      </c>
      <c r="F31" s="77"/>
      <c r="H31" s="8">
        <v>72776977523</v>
      </c>
      <c r="J31" s="8">
        <v>148657195350</v>
      </c>
      <c r="L31" s="8">
        <v>0</v>
      </c>
      <c r="N31" s="8">
        <v>0</v>
      </c>
      <c r="P31" s="8">
        <v>-10100000</v>
      </c>
      <c r="R31" s="8">
        <v>65824492076</v>
      </c>
      <c r="T31" s="8">
        <v>13600000</v>
      </c>
      <c r="V31" s="8">
        <v>6290</v>
      </c>
      <c r="X31" s="8">
        <v>41762316209</v>
      </c>
      <c r="Z31" s="8">
        <v>85035013200</v>
      </c>
      <c r="AB31" s="9">
        <f t="shared" si="1"/>
        <v>5.0355878583082898</v>
      </c>
    </row>
    <row r="32" spans="1:28" ht="21.75" customHeight="1" x14ac:dyDescent="0.2">
      <c r="A32" s="76" t="s">
        <v>42</v>
      </c>
      <c r="B32" s="76"/>
      <c r="C32" s="76"/>
      <c r="E32" s="77">
        <v>543376</v>
      </c>
      <c r="F32" s="77"/>
      <c r="H32" s="8">
        <v>1569915793</v>
      </c>
      <c r="J32" s="8">
        <v>1585319449.0680001</v>
      </c>
      <c r="L32" s="8">
        <v>1200000</v>
      </c>
      <c r="N32" s="8">
        <v>3859285512</v>
      </c>
      <c r="P32" s="8">
        <v>0</v>
      </c>
      <c r="R32" s="8">
        <v>0</v>
      </c>
      <c r="T32" s="8">
        <v>1743376</v>
      </c>
      <c r="V32" s="8">
        <v>3313</v>
      </c>
      <c r="X32" s="8">
        <v>5429201305</v>
      </c>
      <c r="Z32" s="8">
        <v>5741438650.1063995</v>
      </c>
      <c r="AB32" s="9">
        <f t="shared" si="1"/>
        <v>0.3399954638414488</v>
      </c>
    </row>
    <row r="33" spans="1:28" ht="21.75" customHeight="1" x14ac:dyDescent="0.2">
      <c r="A33" s="76" t="s">
        <v>43</v>
      </c>
      <c r="B33" s="76"/>
      <c r="C33" s="76"/>
      <c r="E33" s="77">
        <v>1227620</v>
      </c>
      <c r="F33" s="77"/>
      <c r="H33" s="8">
        <v>8344224804</v>
      </c>
      <c r="J33" s="8">
        <v>4286968917.0929999</v>
      </c>
      <c r="L33" s="8">
        <v>0</v>
      </c>
      <c r="N33" s="8">
        <v>0</v>
      </c>
      <c r="P33" s="8">
        <v>0</v>
      </c>
      <c r="R33" s="8">
        <v>0</v>
      </c>
      <c r="T33" s="8">
        <v>1227620</v>
      </c>
      <c r="V33" s="8">
        <v>3905</v>
      </c>
      <c r="X33" s="8">
        <v>8344224804</v>
      </c>
      <c r="Z33" s="8">
        <v>4765332656.2049999</v>
      </c>
      <c r="AB33" s="9">
        <f t="shared" si="1"/>
        <v>0.28219259762972426</v>
      </c>
    </row>
    <row r="34" spans="1:28" ht="21.75" customHeight="1" x14ac:dyDescent="0.2">
      <c r="A34" s="76" t="s">
        <v>44</v>
      </c>
      <c r="B34" s="76"/>
      <c r="C34" s="76"/>
      <c r="E34" s="77">
        <v>5507044</v>
      </c>
      <c r="F34" s="77"/>
      <c r="H34" s="8">
        <v>111501299925</v>
      </c>
      <c r="J34" s="8">
        <v>81183529218.005997</v>
      </c>
      <c r="L34" s="8">
        <v>0</v>
      </c>
      <c r="N34" s="8">
        <v>0</v>
      </c>
      <c r="P34" s="8">
        <v>0</v>
      </c>
      <c r="R34" s="8">
        <v>0</v>
      </c>
      <c r="T34" s="8">
        <v>5507044</v>
      </c>
      <c r="V34" s="8">
        <v>13780</v>
      </c>
      <c r="X34" s="8">
        <v>111501299925</v>
      </c>
      <c r="Z34" s="8">
        <v>75435538275.395996</v>
      </c>
      <c r="AB34" s="9">
        <f t="shared" si="1"/>
        <v>4.4671279080195916</v>
      </c>
    </row>
    <row r="35" spans="1:28" ht="21.75" customHeight="1" x14ac:dyDescent="0.2">
      <c r="A35" s="76" t="s">
        <v>45</v>
      </c>
      <c r="B35" s="76"/>
      <c r="C35" s="76"/>
      <c r="E35" s="77">
        <v>194</v>
      </c>
      <c r="F35" s="77"/>
      <c r="H35" s="8">
        <v>2396898</v>
      </c>
      <c r="J35" s="8">
        <v>5025558.9419999998</v>
      </c>
      <c r="L35" s="8">
        <v>0</v>
      </c>
      <c r="N35" s="8">
        <v>0</v>
      </c>
      <c r="P35" s="8">
        <v>0</v>
      </c>
      <c r="R35" s="8">
        <v>0</v>
      </c>
      <c r="T35" s="8">
        <v>194</v>
      </c>
      <c r="V35" s="8">
        <v>28880</v>
      </c>
      <c r="X35" s="8">
        <v>2396898</v>
      </c>
      <c r="Z35" s="8">
        <v>5569383.8159999996</v>
      </c>
      <c r="AB35" s="9">
        <f t="shared" si="1"/>
        <v>3.2980675214510686E-4</v>
      </c>
    </row>
    <row r="36" spans="1:28" ht="21.75" customHeight="1" x14ac:dyDescent="0.2">
      <c r="A36" s="76" t="s">
        <v>46</v>
      </c>
      <c r="B36" s="76"/>
      <c r="C36" s="76"/>
      <c r="E36" s="77">
        <v>9890993</v>
      </c>
      <c r="F36" s="77"/>
      <c r="H36" s="8">
        <v>52259417638</v>
      </c>
      <c r="J36" s="8">
        <v>51323779108.413002</v>
      </c>
      <c r="L36" s="8">
        <v>0</v>
      </c>
      <c r="N36" s="8">
        <v>0</v>
      </c>
      <c r="P36" s="8">
        <v>0</v>
      </c>
      <c r="R36" s="8">
        <v>0</v>
      </c>
      <c r="T36" s="8">
        <v>9890993</v>
      </c>
      <c r="V36" s="8">
        <v>6030</v>
      </c>
      <c r="X36" s="8">
        <v>52259417638</v>
      </c>
      <c r="Z36" s="8">
        <v>59287813797.649498</v>
      </c>
      <c r="AB36" s="9">
        <f t="shared" si="1"/>
        <v>3.5108949134035825</v>
      </c>
    </row>
    <row r="37" spans="1:28" ht="21.75" customHeight="1" x14ac:dyDescent="0.2">
      <c r="A37" s="76" t="s">
        <v>47</v>
      </c>
      <c r="B37" s="76"/>
      <c r="C37" s="76"/>
      <c r="E37" s="77">
        <v>6400000</v>
      </c>
      <c r="F37" s="77"/>
      <c r="H37" s="8">
        <v>30997720384</v>
      </c>
      <c r="J37" s="8">
        <v>22094948160</v>
      </c>
      <c r="L37" s="8">
        <v>0</v>
      </c>
      <c r="N37" s="8">
        <v>0</v>
      </c>
      <c r="P37" s="8">
        <v>0</v>
      </c>
      <c r="R37" s="8">
        <v>0</v>
      </c>
      <c r="T37" s="8">
        <v>6400000</v>
      </c>
      <c r="V37" s="8">
        <v>3638</v>
      </c>
      <c r="X37" s="8">
        <v>30997720384</v>
      </c>
      <c r="Z37" s="8">
        <v>23144664960</v>
      </c>
      <c r="AB37" s="9">
        <f t="shared" si="1"/>
        <v>1.3705765363153881</v>
      </c>
    </row>
    <row r="38" spans="1:28" ht="21.75" customHeight="1" x14ac:dyDescent="0.2">
      <c r="A38" s="76" t="s">
        <v>48</v>
      </c>
      <c r="B38" s="76"/>
      <c r="C38" s="76"/>
      <c r="E38" s="77">
        <v>9731010</v>
      </c>
      <c r="F38" s="77"/>
      <c r="H38" s="8">
        <v>56167566417</v>
      </c>
      <c r="J38" s="8">
        <v>36641742538.014</v>
      </c>
      <c r="L38" s="8">
        <v>0</v>
      </c>
      <c r="N38" s="8">
        <v>0</v>
      </c>
      <c r="P38" s="8">
        <v>0</v>
      </c>
      <c r="R38" s="8">
        <v>0</v>
      </c>
      <c r="T38" s="8">
        <v>9731010</v>
      </c>
      <c r="V38" s="8">
        <v>3607</v>
      </c>
      <c r="X38" s="8">
        <v>56167566417</v>
      </c>
      <c r="Z38" s="8">
        <v>34890909539.233498</v>
      </c>
      <c r="AB38" s="9">
        <f t="shared" si="1"/>
        <v>2.066163499356017</v>
      </c>
    </row>
    <row r="39" spans="1:28" ht="21.75" customHeight="1" x14ac:dyDescent="0.2">
      <c r="A39" s="76" t="s">
        <v>49</v>
      </c>
      <c r="B39" s="76"/>
      <c r="C39" s="76"/>
      <c r="E39" s="77">
        <v>362898</v>
      </c>
      <c r="F39" s="77"/>
      <c r="H39" s="8">
        <v>844690848</v>
      </c>
      <c r="J39" s="8">
        <v>380579388.52950001</v>
      </c>
      <c r="L39" s="8">
        <v>0</v>
      </c>
      <c r="N39" s="8">
        <v>0</v>
      </c>
      <c r="P39" s="8">
        <v>0</v>
      </c>
      <c r="R39" s="8">
        <v>0</v>
      </c>
      <c r="T39" s="8">
        <v>362898</v>
      </c>
      <c r="V39" s="8">
        <v>1227</v>
      </c>
      <c r="X39" s="8">
        <v>844690848</v>
      </c>
      <c r="Z39" s="8">
        <v>442626454.71630001</v>
      </c>
      <c r="AB39" s="9">
        <f t="shared" si="1"/>
        <v>2.6211372436588797E-2</v>
      </c>
    </row>
    <row r="40" spans="1:28" ht="21.75" customHeight="1" x14ac:dyDescent="0.2">
      <c r="A40" s="76" t="s">
        <v>50</v>
      </c>
      <c r="B40" s="76"/>
      <c r="C40" s="76"/>
      <c r="E40" s="77">
        <v>4665754</v>
      </c>
      <c r="F40" s="77"/>
      <c r="H40" s="8">
        <v>43389321586</v>
      </c>
      <c r="J40" s="8">
        <v>30239712819.324001</v>
      </c>
      <c r="L40" s="8">
        <v>335252</v>
      </c>
      <c r="N40" s="8">
        <v>2483404646</v>
      </c>
      <c r="P40" s="8">
        <v>0</v>
      </c>
      <c r="R40" s="8">
        <v>0</v>
      </c>
      <c r="T40" s="8">
        <v>5001006</v>
      </c>
      <c r="V40" s="8">
        <v>7350</v>
      </c>
      <c r="X40" s="8">
        <v>45872726232</v>
      </c>
      <c r="Z40" s="8">
        <v>36538687605.105003</v>
      </c>
      <c r="AB40" s="9">
        <f t="shared" si="1"/>
        <v>2.1637413194731692</v>
      </c>
    </row>
    <row r="41" spans="1:28" ht="21.75" customHeight="1" x14ac:dyDescent="0.2">
      <c r="A41" s="76" t="s">
        <v>51</v>
      </c>
      <c r="B41" s="76"/>
      <c r="C41" s="76"/>
      <c r="E41" s="77">
        <v>1110466</v>
      </c>
      <c r="F41" s="77"/>
      <c r="H41" s="8">
        <v>12177732775</v>
      </c>
      <c r="J41" s="8">
        <v>8190631756.566</v>
      </c>
      <c r="L41" s="8">
        <v>0</v>
      </c>
      <c r="N41" s="8">
        <v>0</v>
      </c>
      <c r="P41" s="8">
        <v>0</v>
      </c>
      <c r="R41" s="8">
        <v>0</v>
      </c>
      <c r="T41" s="8">
        <v>1110466</v>
      </c>
      <c r="V41" s="8">
        <v>7880</v>
      </c>
      <c r="X41" s="8">
        <v>12177732775</v>
      </c>
      <c r="Z41" s="8">
        <v>8698406771.1240005</v>
      </c>
      <c r="AB41" s="9">
        <f t="shared" si="1"/>
        <v>0.51510066118621634</v>
      </c>
    </row>
    <row r="42" spans="1:28" ht="21.75" customHeight="1" x14ac:dyDescent="0.2">
      <c r="A42" s="76" t="s">
        <v>52</v>
      </c>
      <c r="B42" s="76"/>
      <c r="C42" s="76"/>
      <c r="E42" s="77">
        <v>1210000</v>
      </c>
      <c r="F42" s="77"/>
      <c r="H42" s="8">
        <v>9156088939</v>
      </c>
      <c r="J42" s="8">
        <v>8287295445</v>
      </c>
      <c r="L42" s="8">
        <v>0</v>
      </c>
      <c r="N42" s="8">
        <v>0</v>
      </c>
      <c r="P42" s="8">
        <v>-350000</v>
      </c>
      <c r="R42" s="8">
        <v>2430949440</v>
      </c>
      <c r="T42" s="8">
        <v>860000</v>
      </c>
      <c r="V42" s="8">
        <v>6750</v>
      </c>
      <c r="X42" s="8">
        <v>6507633461</v>
      </c>
      <c r="Z42" s="8">
        <v>5770460250</v>
      </c>
      <c r="AB42" s="9">
        <f t="shared" si="1"/>
        <v>0.34171405963573864</v>
      </c>
    </row>
    <row r="43" spans="1:28" ht="21.75" customHeight="1" x14ac:dyDescent="0.2">
      <c r="A43" s="76" t="s">
        <v>53</v>
      </c>
      <c r="B43" s="76"/>
      <c r="C43" s="76"/>
      <c r="E43" s="77">
        <v>544508</v>
      </c>
      <c r="F43" s="77"/>
      <c r="H43" s="8">
        <v>4838355601</v>
      </c>
      <c r="J43" s="8">
        <v>5006730640.9499998</v>
      </c>
      <c r="L43" s="8">
        <v>0</v>
      </c>
      <c r="N43" s="8">
        <v>0</v>
      </c>
      <c r="P43" s="8">
        <v>0</v>
      </c>
      <c r="R43" s="8">
        <v>0</v>
      </c>
      <c r="T43" s="8">
        <v>544508</v>
      </c>
      <c r="V43" s="8">
        <v>9200</v>
      </c>
      <c r="X43" s="8">
        <v>4838355601</v>
      </c>
      <c r="Z43" s="8">
        <v>4979667232.0799999</v>
      </c>
      <c r="AB43" s="9">
        <f t="shared" si="1"/>
        <v>0.29488502334092304</v>
      </c>
    </row>
    <row r="44" spans="1:28" ht="21.75" customHeight="1" x14ac:dyDescent="0.2">
      <c r="A44" s="76" t="s">
        <v>54</v>
      </c>
      <c r="B44" s="76"/>
      <c r="C44" s="76"/>
      <c r="E44" s="77">
        <v>17151934</v>
      </c>
      <c r="F44" s="77"/>
      <c r="H44" s="8">
        <v>25992126405</v>
      </c>
      <c r="J44" s="8">
        <v>27433256908.254299</v>
      </c>
      <c r="L44" s="8">
        <v>0</v>
      </c>
      <c r="N44" s="8">
        <v>0</v>
      </c>
      <c r="P44" s="8">
        <v>-13151934</v>
      </c>
      <c r="R44" s="8">
        <v>23873296407</v>
      </c>
      <c r="T44" s="8">
        <v>4000000</v>
      </c>
      <c r="V44" s="8">
        <v>1858</v>
      </c>
      <c r="X44" s="8">
        <v>6061619963</v>
      </c>
      <c r="Z44" s="8">
        <v>7387779600</v>
      </c>
      <c r="AB44" s="9">
        <f t="shared" si="1"/>
        <v>0.43748818108747795</v>
      </c>
    </row>
    <row r="45" spans="1:28" ht="21.75" customHeight="1" x14ac:dyDescent="0.2">
      <c r="A45" s="76" t="s">
        <v>55</v>
      </c>
      <c r="B45" s="76"/>
      <c r="C45" s="76"/>
      <c r="E45" s="77">
        <v>2684135</v>
      </c>
      <c r="F45" s="77"/>
      <c r="H45" s="8">
        <v>102128232011</v>
      </c>
      <c r="J45" s="8">
        <v>95947191707.130005</v>
      </c>
      <c r="L45" s="8">
        <v>0</v>
      </c>
      <c r="N45" s="8">
        <v>0</v>
      </c>
      <c r="P45" s="8">
        <v>0</v>
      </c>
      <c r="R45" s="8">
        <v>0</v>
      </c>
      <c r="T45" s="8">
        <v>2684135</v>
      </c>
      <c r="V45" s="8">
        <v>37720</v>
      </c>
      <c r="X45" s="8">
        <v>102128232011</v>
      </c>
      <c r="Z45" s="8">
        <v>100643161045.41</v>
      </c>
      <c r="AB45" s="9">
        <f t="shared" si="1"/>
        <v>5.9598683026021151</v>
      </c>
    </row>
    <row r="46" spans="1:28" ht="21.75" customHeight="1" x14ac:dyDescent="0.2">
      <c r="A46" s="76" t="s">
        <v>56</v>
      </c>
      <c r="B46" s="76"/>
      <c r="C46" s="76"/>
      <c r="E46" s="77">
        <v>2939090</v>
      </c>
      <c r="F46" s="77"/>
      <c r="H46" s="8">
        <v>23593376154</v>
      </c>
      <c r="J46" s="8">
        <v>12539517563.034</v>
      </c>
      <c r="L46" s="8">
        <v>0</v>
      </c>
      <c r="N46" s="8">
        <v>0</v>
      </c>
      <c r="P46" s="8">
        <v>-398467</v>
      </c>
      <c r="R46" s="8">
        <v>1729107391</v>
      </c>
      <c r="T46" s="8">
        <v>2540623</v>
      </c>
      <c r="V46" s="8">
        <v>4745</v>
      </c>
      <c r="X46" s="8">
        <v>20394705107</v>
      </c>
      <c r="Z46" s="8">
        <v>11983527360.9967</v>
      </c>
      <c r="AB46" s="9">
        <f t="shared" si="1"/>
        <v>0.7096383314107626</v>
      </c>
    </row>
    <row r="47" spans="1:28" ht="21.75" customHeight="1" x14ac:dyDescent="0.2">
      <c r="A47" s="76" t="s">
        <v>57</v>
      </c>
      <c r="B47" s="76"/>
      <c r="C47" s="76"/>
      <c r="E47" s="77">
        <v>1316666</v>
      </c>
      <c r="F47" s="77"/>
      <c r="H47" s="8">
        <v>27860149489</v>
      </c>
      <c r="J47" s="8">
        <v>29854454208.813</v>
      </c>
      <c r="L47" s="8">
        <v>0</v>
      </c>
      <c r="N47" s="8">
        <v>0</v>
      </c>
      <c r="P47" s="8">
        <v>0</v>
      </c>
      <c r="R47" s="8">
        <v>0</v>
      </c>
      <c r="T47" s="8">
        <v>1316666</v>
      </c>
      <c r="V47" s="8">
        <v>25350</v>
      </c>
      <c r="X47" s="8">
        <v>27860149489</v>
      </c>
      <c r="Z47" s="8">
        <v>33178887075.555</v>
      </c>
      <c r="AB47" s="9">
        <f t="shared" si="1"/>
        <v>1.9647812662401822</v>
      </c>
    </row>
    <row r="48" spans="1:28" ht="21.75" customHeight="1" x14ac:dyDescent="0.2">
      <c r="A48" s="76" t="s">
        <v>58</v>
      </c>
      <c r="B48" s="76"/>
      <c r="C48" s="76"/>
      <c r="E48" s="77">
        <v>6497199</v>
      </c>
      <c r="F48" s="77"/>
      <c r="H48" s="8">
        <v>43290881069</v>
      </c>
      <c r="J48" s="8">
        <v>28805091370.137001</v>
      </c>
      <c r="L48" s="8">
        <v>0</v>
      </c>
      <c r="N48" s="8">
        <v>0</v>
      </c>
      <c r="P48" s="8">
        <v>0</v>
      </c>
      <c r="R48" s="8">
        <v>0</v>
      </c>
      <c r="T48" s="8">
        <v>6497199</v>
      </c>
      <c r="V48" s="8">
        <v>5232</v>
      </c>
      <c r="X48" s="8">
        <v>43290881069</v>
      </c>
      <c r="Z48" s="8">
        <v>33791084764.250401</v>
      </c>
      <c r="AB48" s="9">
        <f t="shared" si="1"/>
        <v>2.0010342769950387</v>
      </c>
    </row>
    <row r="49" spans="1:28" ht="21.75" customHeight="1" x14ac:dyDescent="0.2">
      <c r="A49" s="76" t="s">
        <v>59</v>
      </c>
      <c r="B49" s="76"/>
      <c r="C49" s="76"/>
      <c r="E49" s="77">
        <v>125000</v>
      </c>
      <c r="F49" s="77"/>
      <c r="H49" s="8">
        <v>2414690535</v>
      </c>
      <c r="J49" s="8">
        <v>2926234687.5</v>
      </c>
      <c r="L49" s="8">
        <v>0</v>
      </c>
      <c r="N49" s="8">
        <v>0</v>
      </c>
      <c r="P49" s="8">
        <v>0</v>
      </c>
      <c r="R49" s="8">
        <v>0</v>
      </c>
      <c r="T49" s="8">
        <v>125000</v>
      </c>
      <c r="V49" s="8">
        <v>22500</v>
      </c>
      <c r="X49" s="8">
        <v>2414690535</v>
      </c>
      <c r="Z49" s="8">
        <v>2795765625</v>
      </c>
      <c r="AB49" s="9">
        <f t="shared" si="1"/>
        <v>0.165559137420416</v>
      </c>
    </row>
    <row r="50" spans="1:28" ht="21.75" customHeight="1" x14ac:dyDescent="0.2">
      <c r="A50" s="76" t="s">
        <v>60</v>
      </c>
      <c r="B50" s="76"/>
      <c r="C50" s="76"/>
      <c r="E50" s="77">
        <v>1300000</v>
      </c>
      <c r="F50" s="77"/>
      <c r="H50" s="8">
        <v>12013764410</v>
      </c>
      <c r="J50" s="8">
        <v>7869893850</v>
      </c>
      <c r="L50" s="8">
        <v>100000</v>
      </c>
      <c r="N50" s="8">
        <v>702651456</v>
      </c>
      <c r="P50" s="8">
        <v>0</v>
      </c>
      <c r="R50" s="8">
        <v>0</v>
      </c>
      <c r="T50" s="8">
        <v>1400000</v>
      </c>
      <c r="V50" s="8">
        <v>6910</v>
      </c>
      <c r="X50" s="8">
        <v>12716415866</v>
      </c>
      <c r="Z50" s="8">
        <v>9616439700</v>
      </c>
      <c r="AB50" s="9">
        <f t="shared" si="1"/>
        <v>0.56946456725514816</v>
      </c>
    </row>
    <row r="51" spans="1:28" ht="21.75" customHeight="1" x14ac:dyDescent="0.2">
      <c r="A51" s="76" t="s">
        <v>61</v>
      </c>
      <c r="B51" s="76"/>
      <c r="C51" s="76"/>
      <c r="E51" s="77">
        <v>2920909</v>
      </c>
      <c r="F51" s="77"/>
      <c r="H51" s="8">
        <v>10784972968</v>
      </c>
      <c r="J51" s="8">
        <v>13263323173.743601</v>
      </c>
      <c r="L51" s="8">
        <v>100000</v>
      </c>
      <c r="N51" s="8">
        <v>489353681</v>
      </c>
      <c r="P51" s="8">
        <v>0</v>
      </c>
      <c r="R51" s="8">
        <v>0</v>
      </c>
      <c r="T51" s="8">
        <v>3020909</v>
      </c>
      <c r="V51" s="8">
        <v>4900</v>
      </c>
      <c r="X51" s="8">
        <v>11274326649</v>
      </c>
      <c r="Z51" s="8">
        <v>14714379498.105</v>
      </c>
      <c r="AB51" s="9">
        <f t="shared" si="1"/>
        <v>0.87135343377823993</v>
      </c>
    </row>
    <row r="52" spans="1:28" ht="21.75" customHeight="1" x14ac:dyDescent="0.2">
      <c r="A52" s="76" t="s">
        <v>62</v>
      </c>
      <c r="B52" s="76"/>
      <c r="C52" s="76"/>
      <c r="E52" s="77">
        <v>17616948</v>
      </c>
      <c r="F52" s="77"/>
      <c r="H52" s="8">
        <v>79572728558</v>
      </c>
      <c r="J52" s="8">
        <v>133092166411.44</v>
      </c>
      <c r="L52" s="8">
        <v>0</v>
      </c>
      <c r="N52" s="8">
        <v>0</v>
      </c>
      <c r="P52" s="8">
        <v>-15693116</v>
      </c>
      <c r="R52" s="8">
        <v>121873356013</v>
      </c>
      <c r="T52" s="8">
        <v>1923832</v>
      </c>
      <c r="V52" s="8">
        <v>7950</v>
      </c>
      <c r="X52" s="8">
        <v>8689618743</v>
      </c>
      <c r="Z52" s="8">
        <v>15203462336.82</v>
      </c>
      <c r="AB52" s="9">
        <f t="shared" si="1"/>
        <v>0.90031585186533691</v>
      </c>
    </row>
    <row r="53" spans="1:28" ht="21.75" customHeight="1" x14ac:dyDescent="0.2">
      <c r="A53" s="76" t="s">
        <v>63</v>
      </c>
      <c r="B53" s="76"/>
      <c r="C53" s="76"/>
      <c r="E53" s="77">
        <v>250000</v>
      </c>
      <c r="F53" s="77"/>
      <c r="H53" s="8">
        <v>8402514110</v>
      </c>
      <c r="J53" s="8">
        <v>8499127500</v>
      </c>
      <c r="L53" s="8">
        <v>0</v>
      </c>
      <c r="N53" s="8">
        <v>0</v>
      </c>
      <c r="P53" s="8">
        <v>0</v>
      </c>
      <c r="R53" s="8">
        <v>0</v>
      </c>
      <c r="T53" s="8">
        <v>250000</v>
      </c>
      <c r="V53" s="8">
        <v>38650</v>
      </c>
      <c r="X53" s="8">
        <v>8402514110</v>
      </c>
      <c r="Z53" s="8">
        <v>9605008125</v>
      </c>
      <c r="AB53" s="9">
        <f t="shared" si="1"/>
        <v>0.56878761433769587</v>
      </c>
    </row>
    <row r="54" spans="1:28" ht="21.75" customHeight="1" x14ac:dyDescent="0.2">
      <c r="A54" s="76" t="s">
        <v>64</v>
      </c>
      <c r="B54" s="76"/>
      <c r="C54" s="76"/>
      <c r="E54" s="77">
        <v>328167</v>
      </c>
      <c r="F54" s="77"/>
      <c r="H54" s="8">
        <v>1123642300</v>
      </c>
      <c r="J54" s="8">
        <v>919924625.90699995</v>
      </c>
      <c r="L54" s="8">
        <v>0</v>
      </c>
      <c r="N54" s="8">
        <v>0</v>
      </c>
      <c r="P54" s="8">
        <v>0</v>
      </c>
      <c r="R54" s="8">
        <v>0</v>
      </c>
      <c r="T54" s="8">
        <v>328167</v>
      </c>
      <c r="V54" s="8">
        <v>3420</v>
      </c>
      <c r="X54" s="8">
        <v>1123642300</v>
      </c>
      <c r="Z54" s="8">
        <v>1115653269.717</v>
      </c>
      <c r="AB54" s="9">
        <f t="shared" si="1"/>
        <v>6.6066551267012316E-2</v>
      </c>
    </row>
    <row r="55" spans="1:28" ht="21.75" customHeight="1" x14ac:dyDescent="0.2">
      <c r="A55" s="76" t="s">
        <v>65</v>
      </c>
      <c r="B55" s="76"/>
      <c r="C55" s="76"/>
      <c r="E55" s="77">
        <v>514382</v>
      </c>
      <c r="F55" s="77"/>
      <c r="H55" s="8">
        <v>2534721428</v>
      </c>
      <c r="J55" s="8">
        <v>2291231314.8351002</v>
      </c>
      <c r="L55" s="8">
        <v>0</v>
      </c>
      <c r="N55" s="8">
        <v>0</v>
      </c>
      <c r="P55" s="8">
        <v>0</v>
      </c>
      <c r="R55" s="8">
        <v>0</v>
      </c>
      <c r="T55" s="8">
        <v>514382</v>
      </c>
      <c r="V55" s="8">
        <v>4881</v>
      </c>
      <c r="X55" s="8">
        <v>2534721428</v>
      </c>
      <c r="Z55" s="8">
        <v>2495759885.6750998</v>
      </c>
      <c r="AB55" s="9">
        <f t="shared" si="1"/>
        <v>0.1477934524217657</v>
      </c>
    </row>
    <row r="56" spans="1:28" ht="21.75" customHeight="1" x14ac:dyDescent="0.2">
      <c r="A56" s="76" t="s">
        <v>66</v>
      </c>
      <c r="B56" s="76"/>
      <c r="C56" s="76"/>
      <c r="E56" s="77">
        <v>192393</v>
      </c>
      <c r="F56" s="77"/>
      <c r="H56" s="8">
        <v>14739823055</v>
      </c>
      <c r="J56" s="8">
        <v>6904062245.5649996</v>
      </c>
      <c r="L56" s="8">
        <v>184908</v>
      </c>
      <c r="N56" s="8">
        <v>6946638455</v>
      </c>
      <c r="P56" s="8">
        <v>0</v>
      </c>
      <c r="R56" s="8">
        <v>0</v>
      </c>
      <c r="T56" s="8">
        <v>377301</v>
      </c>
      <c r="V56" s="8">
        <v>37500</v>
      </c>
      <c r="X56" s="8">
        <v>21686461510</v>
      </c>
      <c r="Z56" s="8">
        <v>14064602214.375</v>
      </c>
      <c r="AB56" s="9">
        <f t="shared" si="1"/>
        <v>0.83287504143813829</v>
      </c>
    </row>
    <row r="57" spans="1:28" ht="21.75" customHeight="1" x14ac:dyDescent="0.2">
      <c r="A57" s="76" t="s">
        <v>67</v>
      </c>
      <c r="B57" s="76"/>
      <c r="C57" s="76"/>
      <c r="E57" s="77">
        <v>0</v>
      </c>
      <c r="F57" s="77"/>
      <c r="H57" s="8">
        <v>0</v>
      </c>
      <c r="J57" s="8">
        <v>0</v>
      </c>
      <c r="L57" s="8">
        <v>800000</v>
      </c>
      <c r="N57" s="8">
        <v>3970881560</v>
      </c>
      <c r="P57" s="8">
        <v>0</v>
      </c>
      <c r="R57" s="8">
        <v>0</v>
      </c>
      <c r="T57" s="8">
        <v>800000</v>
      </c>
      <c r="V57" s="8">
        <v>4959</v>
      </c>
      <c r="X57" s="8">
        <v>3970881560</v>
      </c>
      <c r="Z57" s="8">
        <v>3943595160</v>
      </c>
      <c r="AB57" s="9">
        <f t="shared" si="1"/>
        <v>0.23353109687974197</v>
      </c>
    </row>
    <row r="58" spans="1:28" ht="21.75" customHeight="1" x14ac:dyDescent="0.2">
      <c r="A58" s="76" t="s">
        <v>68</v>
      </c>
      <c r="B58" s="76"/>
      <c r="C58" s="76"/>
      <c r="E58" s="77">
        <v>0</v>
      </c>
      <c r="F58" s="77"/>
      <c r="H58" s="8">
        <v>0</v>
      </c>
      <c r="J58" s="8">
        <v>0</v>
      </c>
      <c r="L58" s="8">
        <v>407435</v>
      </c>
      <c r="N58" s="8">
        <v>3219961630</v>
      </c>
      <c r="P58" s="8">
        <v>0</v>
      </c>
      <c r="R58" s="8">
        <v>0</v>
      </c>
      <c r="T58" s="8">
        <v>407435</v>
      </c>
      <c r="V58" s="8">
        <v>8130</v>
      </c>
      <c r="X58" s="8">
        <v>3219961630</v>
      </c>
      <c r="Z58" s="8">
        <v>3292737493.0275002</v>
      </c>
      <c r="AB58" s="9">
        <f t="shared" si="1"/>
        <v>0.19498872660239389</v>
      </c>
    </row>
    <row r="59" spans="1:28" ht="21.75" customHeight="1" x14ac:dyDescent="0.2">
      <c r="A59" s="76" t="s">
        <v>69</v>
      </c>
      <c r="B59" s="76"/>
      <c r="C59" s="76"/>
      <c r="E59" s="77">
        <v>0</v>
      </c>
      <c r="F59" s="77"/>
      <c r="H59" s="8">
        <v>0</v>
      </c>
      <c r="J59" s="8">
        <v>0</v>
      </c>
      <c r="L59" s="8">
        <v>600000</v>
      </c>
      <c r="N59" s="8">
        <v>1017141156</v>
      </c>
      <c r="P59" s="8">
        <v>0</v>
      </c>
      <c r="R59" s="8">
        <v>0</v>
      </c>
      <c r="T59" s="8">
        <v>600000</v>
      </c>
      <c r="V59" s="8">
        <v>1795</v>
      </c>
      <c r="X59" s="8">
        <v>1017141156</v>
      </c>
      <c r="Z59" s="8">
        <v>1070591850</v>
      </c>
      <c r="AB59" s="9">
        <f t="shared" si="1"/>
        <v>6.3398112356191291E-2</v>
      </c>
    </row>
    <row r="60" spans="1:28" ht="21.75" customHeight="1" x14ac:dyDescent="0.2">
      <c r="A60" s="76" t="s">
        <v>70</v>
      </c>
      <c r="B60" s="76"/>
      <c r="C60" s="76"/>
      <c r="E60" s="77">
        <v>0</v>
      </c>
      <c r="F60" s="77"/>
      <c r="H60" s="8">
        <v>0</v>
      </c>
      <c r="J60" s="8">
        <v>0</v>
      </c>
      <c r="L60" s="8">
        <v>400000</v>
      </c>
      <c r="N60" s="8">
        <v>1721596155</v>
      </c>
      <c r="P60" s="8">
        <v>0</v>
      </c>
      <c r="R60" s="8">
        <v>0</v>
      </c>
      <c r="T60" s="8">
        <v>400000</v>
      </c>
      <c r="V60" s="8">
        <v>4837</v>
      </c>
      <c r="X60" s="8">
        <v>1721596155</v>
      </c>
      <c r="Z60" s="8">
        <v>1923287940</v>
      </c>
      <c r="AB60" s="9">
        <f t="shared" si="1"/>
        <v>0.11389291345102964</v>
      </c>
    </row>
    <row r="61" spans="1:28" ht="21.75" customHeight="1" x14ac:dyDescent="0.2">
      <c r="A61" s="78" t="s">
        <v>71</v>
      </c>
      <c r="B61" s="78"/>
      <c r="C61" s="78"/>
      <c r="D61" s="11"/>
      <c r="E61" s="77">
        <v>0</v>
      </c>
      <c r="F61" s="79"/>
      <c r="H61" s="12">
        <v>0</v>
      </c>
      <c r="J61" s="12">
        <v>0</v>
      </c>
      <c r="L61" s="12">
        <v>2000000</v>
      </c>
      <c r="N61" s="12">
        <v>8267665249</v>
      </c>
      <c r="P61" s="12">
        <v>0</v>
      </c>
      <c r="R61" s="12">
        <v>0</v>
      </c>
      <c r="T61" s="12">
        <v>2000000</v>
      </c>
      <c r="V61" s="12">
        <v>4370</v>
      </c>
      <c r="X61" s="12">
        <v>8267665249</v>
      </c>
      <c r="Z61" s="12">
        <v>8687997000</v>
      </c>
      <c r="AB61" s="9">
        <f t="shared" si="1"/>
        <v>0.51448421726379934</v>
      </c>
    </row>
    <row r="62" spans="1:28" ht="21.75" customHeight="1" x14ac:dyDescent="0.2">
      <c r="A62" s="75" t="s">
        <v>72</v>
      </c>
      <c r="B62" s="75"/>
      <c r="C62" s="75"/>
      <c r="D62" s="75"/>
      <c r="F62" s="14">
        <f>SUM(E9:F61)</f>
        <v>150231899</v>
      </c>
      <c r="H62" s="14">
        <f>SUM(H9:H61)</f>
        <v>1464052487992</v>
      </c>
      <c r="J62" s="14">
        <f>SUM(J9:J61)</f>
        <v>1475901739082.1318</v>
      </c>
      <c r="L62" s="14">
        <f>SUM(L9:L61)</f>
        <v>12264208</v>
      </c>
      <c r="N62" s="14">
        <f>SUM(N9:N61)</f>
        <v>225517537047</v>
      </c>
      <c r="P62" s="14">
        <f>SUM(P9:P61)</f>
        <v>-40502857</v>
      </c>
      <c r="R62" s="14">
        <f>SUM(R9:R61)</f>
        <v>230694626209</v>
      </c>
      <c r="T62" s="14">
        <f>SUM(T9:T61)</f>
        <v>121993250</v>
      </c>
      <c r="V62" s="14"/>
      <c r="X62" s="14">
        <f>SUM(X9:X61)</f>
        <v>1548258990433</v>
      </c>
      <c r="Z62" s="14">
        <f>SUM(Z9:Z61)</f>
        <v>1530279702944.2852</v>
      </c>
      <c r="AB62" s="15">
        <f>SUM(AB9:AB61)</f>
        <v>90.619823552421806</v>
      </c>
    </row>
  </sheetData>
  <mergeCells count="12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62:D62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</mergeCells>
  <pageMargins left="0.39" right="0.39" top="0.39" bottom="0.39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10"/>
  <sheetViews>
    <sheetView rightToLeft="1" view="pageBreakPreview" topLeftCell="Y1" zoomScaleNormal="100" zoomScaleSheetLayoutView="100" workbookViewId="0">
      <selection activeCell="AL24" sqref="AL2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.28515625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6.28515625" bestFit="1" customWidth="1"/>
    <col min="25" max="25" width="1.28515625" customWidth="1"/>
    <col min="26" max="26" width="13" customWidth="1"/>
    <col min="27" max="27" width="1.28515625" customWidth="1"/>
    <col min="28" max="28" width="16.1406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5.85546875" customWidth="1"/>
    <col min="35" max="35" width="1.28515625" customWidth="1"/>
    <col min="36" max="36" width="17.28515625" bestFit="1" customWidth="1"/>
    <col min="37" max="37" width="1.28515625" customWidth="1"/>
    <col min="38" max="38" width="19.85546875" bestFit="1" customWidth="1"/>
    <col min="39" max="39" width="0.28515625" customWidth="1"/>
  </cols>
  <sheetData>
    <row r="1" spans="1:38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38" ht="21.7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</row>
    <row r="3" spans="1:38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14.45" customHeight="1" x14ac:dyDescent="0.2"/>
    <row r="5" spans="1:38" ht="14.45" customHeight="1" x14ac:dyDescent="0.2">
      <c r="A5" s="1" t="s">
        <v>75</v>
      </c>
      <c r="B5" s="84" t="s">
        <v>76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</row>
    <row r="6" spans="1:38" ht="14.45" customHeight="1" x14ac:dyDescent="0.2">
      <c r="A6" s="81" t="s">
        <v>77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 t="s">
        <v>7</v>
      </c>
      <c r="Q6" s="81"/>
      <c r="R6" s="81"/>
      <c r="S6" s="81"/>
      <c r="T6" s="81"/>
      <c r="V6" s="81" t="s">
        <v>8</v>
      </c>
      <c r="W6" s="81"/>
      <c r="X6" s="81"/>
      <c r="Y6" s="81"/>
      <c r="Z6" s="81"/>
      <c r="AA6" s="81"/>
      <c r="AB6" s="81"/>
      <c r="AD6" s="81" t="s">
        <v>9</v>
      </c>
      <c r="AE6" s="81"/>
      <c r="AF6" s="81"/>
      <c r="AG6" s="81"/>
      <c r="AH6" s="81"/>
      <c r="AI6" s="81"/>
      <c r="AJ6" s="81"/>
      <c r="AK6" s="81"/>
      <c r="AL6" s="81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0" t="s">
        <v>10</v>
      </c>
      <c r="W7" s="80"/>
      <c r="X7" s="80"/>
      <c r="Y7" s="3"/>
      <c r="Z7" s="80" t="s">
        <v>11</v>
      </c>
      <c r="AA7" s="80"/>
      <c r="AB7" s="8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81" t="s">
        <v>78</v>
      </c>
      <c r="B8" s="81"/>
      <c r="D8" s="2" t="s">
        <v>79</v>
      </c>
      <c r="F8" s="2" t="s">
        <v>80</v>
      </c>
      <c r="H8" s="2" t="s">
        <v>81</v>
      </c>
      <c r="J8" s="2" t="s">
        <v>82</v>
      </c>
      <c r="L8" s="2" t="s">
        <v>83</v>
      </c>
      <c r="N8" s="2" t="s">
        <v>74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85" t="s">
        <v>84</v>
      </c>
      <c r="B9" s="85"/>
      <c r="D9" s="16" t="s">
        <v>85</v>
      </c>
      <c r="F9" s="16" t="s">
        <v>85</v>
      </c>
      <c r="H9" s="16" t="s">
        <v>86</v>
      </c>
      <c r="J9" s="16" t="s">
        <v>87</v>
      </c>
      <c r="L9" s="17">
        <v>23</v>
      </c>
      <c r="N9" s="17">
        <v>23</v>
      </c>
      <c r="P9" s="18">
        <v>49900</v>
      </c>
      <c r="R9" s="18">
        <v>49909044375</v>
      </c>
      <c r="T9" s="18">
        <v>49890955625</v>
      </c>
      <c r="V9" s="18">
        <v>50005</v>
      </c>
      <c r="X9" s="18">
        <v>50014088408</v>
      </c>
      <c r="Z9" s="18">
        <v>30000</v>
      </c>
      <c r="AB9" s="18">
        <v>29994562500</v>
      </c>
      <c r="AD9" s="18">
        <v>69905</v>
      </c>
      <c r="AF9" s="18">
        <v>1000000</v>
      </c>
      <c r="AH9" s="18">
        <v>69917687775</v>
      </c>
      <c r="AJ9" s="18">
        <v>69892329718</v>
      </c>
      <c r="AL9" s="17">
        <f>AJ9/1688680956280*100</f>
        <v>4.1388711975508992</v>
      </c>
    </row>
    <row r="10" spans="1:38" ht="21.75" customHeight="1" x14ac:dyDescent="0.2">
      <c r="A10" s="75" t="s">
        <v>72</v>
      </c>
      <c r="B10" s="75"/>
      <c r="D10" s="14"/>
      <c r="F10" s="14"/>
      <c r="H10" s="14"/>
      <c r="J10" s="14"/>
      <c r="L10" s="14"/>
      <c r="N10" s="14"/>
      <c r="P10" s="14">
        <v>49900</v>
      </c>
      <c r="R10" s="14">
        <v>49909044375</v>
      </c>
      <c r="T10" s="14">
        <v>49890955625</v>
      </c>
      <c r="V10" s="14">
        <v>50005</v>
      </c>
      <c r="X10" s="14">
        <v>50014088408</v>
      </c>
      <c r="Z10" s="14">
        <v>30000</v>
      </c>
      <c r="AB10" s="14">
        <v>29994562500</v>
      </c>
      <c r="AD10" s="14">
        <v>69905</v>
      </c>
      <c r="AF10" s="14"/>
      <c r="AH10" s="14">
        <v>69917687775</v>
      </c>
      <c r="AJ10" s="14">
        <v>69892329718</v>
      </c>
      <c r="AL10" s="15">
        <f>SUM(AL9)</f>
        <v>4.1388711975508992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9"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0"/>
  <sheetViews>
    <sheetView rightToLeft="1" view="pageBreakPreview" zoomScaleNormal="100" zoomScaleSheetLayoutView="100" workbookViewId="0">
      <selection activeCell="M20" sqref="M2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21.7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4.45" customHeight="1" x14ac:dyDescent="0.2">
      <c r="A4" s="84" t="s">
        <v>88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14.45" customHeight="1" x14ac:dyDescent="0.2">
      <c r="A5" s="84" t="s">
        <v>89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14.45" customHeight="1" x14ac:dyDescent="0.2"/>
    <row r="7" spans="1:13" ht="14.45" customHeight="1" x14ac:dyDescent="0.2">
      <c r="C7" s="81" t="s">
        <v>9</v>
      </c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ht="14.45" customHeight="1" x14ac:dyDescent="0.2">
      <c r="A8" s="2" t="s">
        <v>90</v>
      </c>
      <c r="C8" s="4" t="s">
        <v>13</v>
      </c>
      <c r="D8" s="3"/>
      <c r="E8" s="4" t="s">
        <v>91</v>
      </c>
      <c r="F8" s="3"/>
      <c r="G8" s="4" t="s">
        <v>92</v>
      </c>
      <c r="H8" s="3"/>
      <c r="I8" s="4" t="s">
        <v>93</v>
      </c>
      <c r="J8" s="3"/>
      <c r="K8" s="4" t="s">
        <v>94</v>
      </c>
      <c r="L8" s="3"/>
      <c r="M8" s="4" t="s">
        <v>95</v>
      </c>
    </row>
    <row r="9" spans="1:13" ht="21.75" customHeight="1" x14ac:dyDescent="0.2">
      <c r="A9" s="16" t="s">
        <v>84</v>
      </c>
      <c r="C9" s="18">
        <v>69905</v>
      </c>
      <c r="E9" s="18">
        <v>1000000</v>
      </c>
      <c r="G9" s="18">
        <v>1000000</v>
      </c>
      <c r="I9" s="17" t="s">
        <v>96</v>
      </c>
      <c r="K9" s="18">
        <v>69892329718</v>
      </c>
      <c r="M9" s="16" t="s">
        <v>97</v>
      </c>
    </row>
    <row r="10" spans="1:13" ht="21.75" customHeight="1" x14ac:dyDescent="0.2">
      <c r="A10" s="13" t="s">
        <v>72</v>
      </c>
      <c r="C10" s="14">
        <v>69905</v>
      </c>
      <c r="E10" s="14"/>
      <c r="G10" s="14"/>
      <c r="I10" s="14"/>
      <c r="K10" s="14">
        <f>SUM(K9)</f>
        <v>69892329718</v>
      </c>
      <c r="M10" s="14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12"/>
  <sheetViews>
    <sheetView rightToLeft="1" view="pageBreakPreview" zoomScaleNormal="100" zoomScaleSheetLayoutView="100" workbookViewId="0">
      <selection activeCell="L25" sqref="L25"/>
    </sheetView>
  </sheetViews>
  <sheetFormatPr defaultRowHeight="12.75" x14ac:dyDescent="0.2"/>
  <cols>
    <col min="1" max="1" width="5.140625" customWidth="1"/>
    <col min="2" max="2" width="51.140625" customWidth="1"/>
    <col min="3" max="3" width="1.28515625" customWidth="1"/>
    <col min="4" max="4" width="16.140625" bestFit="1" customWidth="1"/>
    <col min="5" max="5" width="1.28515625" customWidth="1"/>
    <col min="6" max="6" width="16.140625" bestFit="1" customWidth="1"/>
    <col min="7" max="7" width="1.28515625" customWidth="1"/>
    <col min="8" max="8" width="16.28515625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  <col min="15" max="15" width="17.42578125" bestFit="1" customWidth="1"/>
  </cols>
  <sheetData>
    <row r="1" spans="1:15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5" ht="21.75" customHeight="1" x14ac:dyDescent="0.2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5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5" ht="14.45" customHeight="1" x14ac:dyDescent="0.2"/>
    <row r="5" spans="1:15" ht="14.45" customHeight="1" x14ac:dyDescent="0.2">
      <c r="A5" s="1" t="s">
        <v>98</v>
      </c>
      <c r="B5" s="84" t="s">
        <v>99</v>
      </c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5" ht="14.45" customHeight="1" x14ac:dyDescent="0.2">
      <c r="D6" s="2" t="s">
        <v>7</v>
      </c>
      <c r="F6" s="81" t="s">
        <v>8</v>
      </c>
      <c r="G6" s="81"/>
      <c r="H6" s="81"/>
      <c r="J6" s="86" t="s">
        <v>9</v>
      </c>
      <c r="K6" s="86"/>
      <c r="L6" s="86"/>
    </row>
    <row r="7" spans="1:15" ht="14.45" customHeight="1" x14ac:dyDescent="0.2">
      <c r="D7" s="3"/>
      <c r="F7" s="3"/>
      <c r="G7" s="3"/>
      <c r="H7" s="3"/>
    </row>
    <row r="8" spans="1:15" ht="14.45" customHeight="1" x14ac:dyDescent="0.2">
      <c r="A8" s="81" t="s">
        <v>100</v>
      </c>
      <c r="B8" s="81"/>
      <c r="D8" s="2" t="s">
        <v>101</v>
      </c>
      <c r="F8" s="2" t="s">
        <v>102</v>
      </c>
      <c r="H8" s="2" t="s">
        <v>103</v>
      </c>
      <c r="J8" s="2" t="s">
        <v>101</v>
      </c>
      <c r="L8" s="2" t="s">
        <v>18</v>
      </c>
    </row>
    <row r="9" spans="1:15" ht="21.75" customHeight="1" x14ac:dyDescent="0.2">
      <c r="A9" s="82" t="s">
        <v>104</v>
      </c>
      <c r="B9" s="82"/>
      <c r="D9" s="47">
        <v>20629892931</v>
      </c>
      <c r="E9" s="42"/>
      <c r="F9" s="47">
        <v>89708050796</v>
      </c>
      <c r="G9" s="42"/>
      <c r="H9" s="47">
        <v>90844557227</v>
      </c>
      <c r="I9" s="42"/>
      <c r="J9" s="47">
        <v>19493386500</v>
      </c>
      <c r="K9" s="42"/>
      <c r="L9" s="44">
        <f>J9/1688680956280*100</f>
        <v>1.154355796309922</v>
      </c>
      <c r="O9" s="22"/>
    </row>
    <row r="10" spans="1:15" ht="21.75" customHeight="1" x14ac:dyDescent="0.2">
      <c r="A10" s="78" t="s">
        <v>105</v>
      </c>
      <c r="B10" s="78"/>
      <c r="D10" s="48">
        <v>216956973</v>
      </c>
      <c r="E10" s="42"/>
      <c r="F10" s="48">
        <v>917427</v>
      </c>
      <c r="G10" s="42"/>
      <c r="H10" s="48">
        <v>0</v>
      </c>
      <c r="I10" s="42"/>
      <c r="J10" s="48">
        <v>217874400</v>
      </c>
      <c r="K10" s="42"/>
      <c r="L10" s="45">
        <f>J10/1688680956280*100</f>
        <v>1.2902046368779816E-2</v>
      </c>
    </row>
    <row r="11" spans="1:15" ht="21.75" customHeight="1" thickBot="1" x14ac:dyDescent="0.25">
      <c r="A11" s="75" t="s">
        <v>72</v>
      </c>
      <c r="B11" s="75"/>
      <c r="D11" s="49">
        <v>20846849904</v>
      </c>
      <c r="E11" s="42"/>
      <c r="F11" s="49">
        <v>89708968223</v>
      </c>
      <c r="G11" s="42"/>
      <c r="H11" s="49">
        <v>90844557227</v>
      </c>
      <c r="I11" s="42"/>
      <c r="J11" s="49">
        <v>19711260900</v>
      </c>
      <c r="K11" s="42"/>
      <c r="L11" s="46">
        <f>SUM(L9:L10)</f>
        <v>1.1672578426787019</v>
      </c>
    </row>
    <row r="12" spans="1:15" ht="13.5" thickTop="1" x14ac:dyDescent="0.2"/>
  </sheetData>
  <mergeCells count="10"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9" scale="9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N14"/>
  <sheetViews>
    <sheetView rightToLeft="1" view="pageBreakPreview" zoomScaleNormal="100" zoomScaleSheetLayoutView="100" workbookViewId="0">
      <selection activeCell="H26" sqref="H26"/>
    </sheetView>
  </sheetViews>
  <sheetFormatPr defaultRowHeight="12.75" x14ac:dyDescent="0.2"/>
  <cols>
    <col min="1" max="1" width="2.5703125" customWidth="1"/>
    <col min="2" max="2" width="47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3.85546875" bestFit="1" customWidth="1"/>
    <col min="13" max="13" width="16.42578125" bestFit="1" customWidth="1"/>
  </cols>
  <sheetData>
    <row r="1" spans="1:14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4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</row>
    <row r="3" spans="1:14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</row>
    <row r="4" spans="1:14" ht="14.45" customHeight="1" x14ac:dyDescent="0.2"/>
    <row r="5" spans="1:14" ht="29.1" customHeight="1" x14ac:dyDescent="0.2">
      <c r="A5" s="1" t="s">
        <v>107</v>
      </c>
      <c r="B5" s="84" t="s">
        <v>108</v>
      </c>
      <c r="C5" s="84"/>
      <c r="D5" s="84"/>
      <c r="E5" s="84"/>
      <c r="F5" s="84"/>
      <c r="G5" s="84"/>
      <c r="H5" s="84"/>
      <c r="I5" s="84"/>
      <c r="J5" s="84"/>
    </row>
    <row r="6" spans="1:14" ht="14.45" customHeight="1" x14ac:dyDescent="0.2"/>
    <row r="7" spans="1:14" ht="14.45" customHeight="1" x14ac:dyDescent="0.2">
      <c r="A7" s="81" t="s">
        <v>109</v>
      </c>
      <c r="B7" s="81"/>
      <c r="D7" s="2" t="s">
        <v>110</v>
      </c>
      <c r="F7" s="2" t="s">
        <v>101</v>
      </c>
      <c r="H7" s="43" t="s">
        <v>111</v>
      </c>
      <c r="J7" s="2" t="s">
        <v>112</v>
      </c>
    </row>
    <row r="8" spans="1:14" ht="21.75" customHeight="1" x14ac:dyDescent="0.2">
      <c r="A8" s="82" t="s">
        <v>113</v>
      </c>
      <c r="B8" s="82"/>
      <c r="D8" s="5" t="s">
        <v>114</v>
      </c>
      <c r="F8" s="47">
        <f>'درآمد سرمایه گذاری در سهام'!U72</f>
        <v>91608003719</v>
      </c>
      <c r="H8" s="50">
        <f>F8/$F$12*100</f>
        <v>97.158318237120639</v>
      </c>
      <c r="I8" s="42"/>
      <c r="J8" s="50">
        <f>F8/1688680956280*100</f>
        <v>5.4248260086264919</v>
      </c>
      <c r="M8" s="22"/>
    </row>
    <row r="9" spans="1:14" ht="21.75" customHeight="1" x14ac:dyDescent="0.2">
      <c r="A9" s="76" t="s">
        <v>115</v>
      </c>
      <c r="B9" s="76"/>
      <c r="D9" s="7" t="s">
        <v>116</v>
      </c>
      <c r="F9" s="53">
        <f>'درآمد سرمایه گذاری در اوراق به'!R10</f>
        <v>2197265883</v>
      </c>
      <c r="H9" s="50">
        <f t="shared" ref="H9:H11" si="0">F9/$F$12*100</f>
        <v>2.3303930797021004</v>
      </c>
      <c r="I9" s="42"/>
      <c r="J9" s="50">
        <f t="shared" ref="J9:J11" si="1">F9/1688680956280*100</f>
        <v>0.1301172891675384</v>
      </c>
      <c r="M9" s="38"/>
    </row>
    <row r="10" spans="1:14" ht="21.75" customHeight="1" x14ac:dyDescent="0.2">
      <c r="A10" s="76" t="s">
        <v>117</v>
      </c>
      <c r="B10" s="76"/>
      <c r="D10" s="7" t="s">
        <v>118</v>
      </c>
      <c r="F10" s="53">
        <f>'درآمد سپرده بانکی'!H10</f>
        <v>50899942</v>
      </c>
      <c r="H10" s="50">
        <f t="shared" si="0"/>
        <v>5.3983850344086141E-2</v>
      </c>
      <c r="I10" s="42"/>
      <c r="J10" s="50">
        <f t="shared" si="1"/>
        <v>3.014183455478033E-3</v>
      </c>
    </row>
    <row r="11" spans="1:14" ht="21.75" customHeight="1" x14ac:dyDescent="0.2">
      <c r="A11" s="78" t="s">
        <v>119</v>
      </c>
      <c r="B11" s="78"/>
      <c r="D11" s="10" t="s">
        <v>120</v>
      </c>
      <c r="F11" s="48">
        <f>'سایر درآمدها'!F10</f>
        <v>431180609</v>
      </c>
      <c r="H11" s="50">
        <f t="shared" si="0"/>
        <v>0.45730483283316758</v>
      </c>
      <c r="I11" s="42"/>
      <c r="J11" s="50">
        <f t="shared" si="1"/>
        <v>2.5533574438468765E-2</v>
      </c>
      <c r="M11" s="22"/>
      <c r="N11" s="26"/>
    </row>
    <row r="12" spans="1:14" ht="21.75" customHeight="1" thickBot="1" x14ac:dyDescent="0.25">
      <c r="A12" s="75" t="s">
        <v>72</v>
      </c>
      <c r="B12" s="75"/>
      <c r="D12" s="14"/>
      <c r="F12" s="49">
        <f>SUM(F8:F11)</f>
        <v>94287350153</v>
      </c>
      <c r="H12" s="52">
        <f>SUM(H8:H11)</f>
        <v>100</v>
      </c>
      <c r="I12" s="42"/>
      <c r="J12" s="51">
        <f>SUM(J8:J11)</f>
        <v>5.5834910556879764</v>
      </c>
    </row>
    <row r="13" spans="1:14" ht="13.5" thickTop="1" x14ac:dyDescent="0.2">
      <c r="M13" s="28"/>
    </row>
    <row r="14" spans="1:14" x14ac:dyDescent="0.2">
      <c r="M14" s="29"/>
    </row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Z73"/>
  <sheetViews>
    <sheetView rightToLeft="1" view="pageBreakPreview" topLeftCell="A67" zoomScaleNormal="80" zoomScaleSheetLayoutView="100" workbookViewId="0">
      <selection activeCell="AA8" sqref="AA8"/>
    </sheetView>
  </sheetViews>
  <sheetFormatPr defaultRowHeight="12.75" x14ac:dyDescent="0.2"/>
  <cols>
    <col min="1" max="1" width="5.140625" customWidth="1"/>
    <col min="2" max="2" width="25.28515625" customWidth="1"/>
    <col min="3" max="3" width="1.28515625" customWidth="1"/>
    <col min="4" max="4" width="16.28515625" bestFit="1" customWidth="1"/>
    <col min="5" max="5" width="1.28515625" customWidth="1"/>
    <col min="6" max="6" width="19.140625" customWidth="1"/>
    <col min="7" max="7" width="1.28515625" customWidth="1"/>
    <col min="8" max="8" width="16.42578125" bestFit="1" customWidth="1"/>
    <col min="9" max="9" width="1.28515625" customWidth="1"/>
    <col min="10" max="10" width="16.140625" bestFit="1" customWidth="1"/>
    <col min="11" max="11" width="1.28515625" customWidth="1"/>
    <col min="12" max="12" width="15.5703125" customWidth="1"/>
    <col min="13" max="13" width="1.28515625" customWidth="1"/>
    <col min="14" max="14" width="17.7109375" bestFit="1" customWidth="1"/>
    <col min="15" max="16" width="1.28515625" customWidth="1"/>
    <col min="17" max="17" width="17.7109375" bestFit="1" customWidth="1"/>
    <col min="18" max="18" width="1.28515625" customWidth="1"/>
    <col min="19" max="19" width="24.5703125" customWidth="1"/>
    <col min="20" max="20" width="1.28515625" customWidth="1"/>
    <col min="21" max="21" width="18.7109375" customWidth="1"/>
    <col min="22" max="22" width="1.28515625" customWidth="1"/>
    <col min="23" max="23" width="18" customWidth="1"/>
    <col min="24" max="24" width="0.28515625" customWidth="1"/>
    <col min="26" max="26" width="14.85546875" bestFit="1" customWidth="1"/>
  </cols>
  <sheetData>
    <row r="1" spans="1:26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6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6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6" ht="14.45" customHeight="1" x14ac:dyDescent="0.2"/>
    <row r="5" spans="1:26" ht="14.45" customHeight="1" x14ac:dyDescent="0.2">
      <c r="A5" s="1" t="s">
        <v>121</v>
      </c>
      <c r="B5" s="84" t="s">
        <v>122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</row>
    <row r="6" spans="1:26" ht="14.45" customHeight="1" x14ac:dyDescent="0.2">
      <c r="D6" s="81" t="s">
        <v>123</v>
      </c>
      <c r="E6" s="81"/>
      <c r="F6" s="81"/>
      <c r="G6" s="81"/>
      <c r="H6" s="81"/>
      <c r="I6" s="81"/>
      <c r="J6" s="81"/>
      <c r="K6" s="81"/>
      <c r="L6" s="81"/>
      <c r="N6" s="81" t="s">
        <v>124</v>
      </c>
      <c r="O6" s="81"/>
      <c r="P6" s="81"/>
      <c r="Q6" s="81"/>
      <c r="R6" s="81"/>
      <c r="S6" s="81"/>
      <c r="T6" s="81"/>
      <c r="U6" s="81"/>
      <c r="V6" s="81"/>
      <c r="W6" s="81"/>
    </row>
    <row r="7" spans="1:26" ht="14.45" customHeight="1" x14ac:dyDescent="0.2">
      <c r="D7" s="3"/>
      <c r="E7" s="3"/>
      <c r="F7" s="3"/>
      <c r="G7" s="3"/>
      <c r="H7" s="3"/>
      <c r="I7" s="3"/>
      <c r="J7" s="80" t="s">
        <v>72</v>
      </c>
      <c r="K7" s="80"/>
      <c r="L7" s="80"/>
      <c r="N7" s="3"/>
      <c r="O7" s="3"/>
      <c r="P7" s="3"/>
      <c r="Q7" s="3"/>
      <c r="R7" s="3"/>
      <c r="S7" s="3"/>
      <c r="T7" s="3"/>
      <c r="U7" s="80" t="s">
        <v>72</v>
      </c>
      <c r="V7" s="80"/>
      <c r="W7" s="90"/>
    </row>
    <row r="8" spans="1:26" ht="31.5" customHeight="1" x14ac:dyDescent="0.2">
      <c r="A8" s="81" t="s">
        <v>125</v>
      </c>
      <c r="B8" s="81"/>
      <c r="D8" s="2" t="s">
        <v>126</v>
      </c>
      <c r="F8" s="2" t="s">
        <v>127</v>
      </c>
      <c r="H8" s="2" t="s">
        <v>128</v>
      </c>
      <c r="J8" s="4" t="s">
        <v>101</v>
      </c>
      <c r="K8" s="3"/>
      <c r="L8" s="4" t="s">
        <v>111</v>
      </c>
      <c r="N8" s="2" t="s">
        <v>126</v>
      </c>
      <c r="P8" s="81" t="s">
        <v>127</v>
      </c>
      <c r="Q8" s="81"/>
      <c r="S8" s="2" t="s">
        <v>128</v>
      </c>
      <c r="U8" s="39" t="s">
        <v>101</v>
      </c>
      <c r="V8" s="3"/>
      <c r="W8" s="41" t="s">
        <v>111</v>
      </c>
    </row>
    <row r="9" spans="1:26" ht="21.75" customHeight="1" x14ac:dyDescent="0.2">
      <c r="A9" s="82" t="s">
        <v>29</v>
      </c>
      <c r="B9" s="82"/>
      <c r="D9" s="60">
        <v>0</v>
      </c>
      <c r="E9" s="61"/>
      <c r="F9" s="60">
        <v>6509625819</v>
      </c>
      <c r="G9" s="61"/>
      <c r="H9" s="60">
        <v>585490510</v>
      </c>
      <c r="I9" s="61"/>
      <c r="J9" s="60">
        <f>H9+F9+D9</f>
        <v>7095116329</v>
      </c>
      <c r="K9" s="61"/>
      <c r="L9" s="69">
        <v>9.85</v>
      </c>
      <c r="M9" s="61"/>
      <c r="N9" s="60">
        <v>15644040000</v>
      </c>
      <c r="O9" s="61"/>
      <c r="P9" s="89">
        <v>27561329737</v>
      </c>
      <c r="Q9" s="89"/>
      <c r="R9" s="61"/>
      <c r="S9" s="60">
        <v>2371129026</v>
      </c>
      <c r="T9" s="61"/>
      <c r="U9" s="62">
        <f>N9+P9+S9</f>
        <v>45576498763</v>
      </c>
      <c r="V9" s="65"/>
      <c r="W9" s="67">
        <f>U9/درآمد!$F$12*100</f>
        <v>48.33787214196078</v>
      </c>
      <c r="Z9" s="22"/>
    </row>
    <row r="10" spans="1:26" ht="21.75" customHeight="1" x14ac:dyDescent="0.2">
      <c r="A10" s="76" t="s">
        <v>40</v>
      </c>
      <c r="B10" s="76"/>
      <c r="D10" s="62">
        <v>0</v>
      </c>
      <c r="E10" s="61"/>
      <c r="F10" s="62">
        <v>1368603497</v>
      </c>
      <c r="G10" s="61"/>
      <c r="H10" s="62">
        <v>-465975633</v>
      </c>
      <c r="I10" s="61"/>
      <c r="J10" s="62">
        <f>H10+F10+D10</f>
        <v>902627864</v>
      </c>
      <c r="K10" s="61"/>
      <c r="L10" s="70">
        <v>1.25</v>
      </c>
      <c r="M10" s="61"/>
      <c r="N10" s="62">
        <v>2318053777</v>
      </c>
      <c r="O10" s="61"/>
      <c r="P10" s="87">
        <v>-5907842502</v>
      </c>
      <c r="Q10" s="87"/>
      <c r="R10" s="61"/>
      <c r="S10" s="62">
        <v>-465975633</v>
      </c>
      <c r="T10" s="61"/>
      <c r="U10" s="62">
        <f t="shared" ref="U10:U71" si="0">N10+P10+S10</f>
        <v>-4055764358</v>
      </c>
      <c r="V10" s="65"/>
      <c r="W10" s="67">
        <f>U10/درآمد!$F$12*100</f>
        <v>-4.301493627107682</v>
      </c>
    </row>
    <row r="11" spans="1:26" ht="21.75" customHeight="1" x14ac:dyDescent="0.2">
      <c r="A11" s="76" t="s">
        <v>23</v>
      </c>
      <c r="B11" s="76"/>
      <c r="D11" s="62">
        <v>0</v>
      </c>
      <c r="E11" s="61"/>
      <c r="F11" s="62">
        <v>-3515490565</v>
      </c>
      <c r="G11" s="61"/>
      <c r="H11" s="62">
        <v>-119215168</v>
      </c>
      <c r="I11" s="61"/>
      <c r="J11" s="62">
        <f>H11+F11+D11</f>
        <v>-3634705733</v>
      </c>
      <c r="K11" s="61"/>
      <c r="L11" s="70">
        <v>-5.04</v>
      </c>
      <c r="M11" s="61"/>
      <c r="N11" s="62">
        <v>0</v>
      </c>
      <c r="O11" s="61"/>
      <c r="P11" s="87">
        <v>-2230258142</v>
      </c>
      <c r="Q11" s="87"/>
      <c r="R11" s="61"/>
      <c r="S11" s="62">
        <v>-119215168</v>
      </c>
      <c r="T11" s="61"/>
      <c r="U11" s="62">
        <f t="shared" si="0"/>
        <v>-2349473310</v>
      </c>
      <c r="V11" s="65"/>
      <c r="W11" s="67">
        <f>U11/درآمد!$F$12*100</f>
        <v>-2.4918223984315095</v>
      </c>
    </row>
    <row r="12" spans="1:26" ht="21.75" customHeight="1" x14ac:dyDescent="0.2">
      <c r="A12" s="76" t="s">
        <v>33</v>
      </c>
      <c r="B12" s="76"/>
      <c r="D12" s="62">
        <v>0</v>
      </c>
      <c r="E12" s="61"/>
      <c r="F12" s="62">
        <v>593958001</v>
      </c>
      <c r="G12" s="61"/>
      <c r="H12" s="62">
        <v>-124789874</v>
      </c>
      <c r="I12" s="61"/>
      <c r="J12" s="62">
        <f t="shared" ref="J12:J71" si="1">H12+F12+D12</f>
        <v>469168127</v>
      </c>
      <c r="K12" s="61"/>
      <c r="L12" s="70">
        <v>0.65</v>
      </c>
      <c r="M12" s="61"/>
      <c r="N12" s="62">
        <v>0</v>
      </c>
      <c r="O12" s="61"/>
      <c r="P12" s="87">
        <v>-345268856</v>
      </c>
      <c r="Q12" s="87"/>
      <c r="R12" s="61"/>
      <c r="S12" s="62">
        <v>-124789874</v>
      </c>
      <c r="T12" s="61"/>
      <c r="U12" s="62">
        <f t="shared" si="0"/>
        <v>-470058730</v>
      </c>
      <c r="V12" s="65"/>
      <c r="W12" s="67">
        <f>U12/درآمد!$F$12*100</f>
        <v>-0.49853848818238722</v>
      </c>
    </row>
    <row r="13" spans="1:26" ht="21.75" customHeight="1" x14ac:dyDescent="0.2">
      <c r="A13" s="76" t="s">
        <v>41</v>
      </c>
      <c r="B13" s="76"/>
      <c r="D13" s="62">
        <v>0</v>
      </c>
      <c r="E13" s="61"/>
      <c r="F13" s="62">
        <v>-19057520198</v>
      </c>
      <c r="G13" s="61"/>
      <c r="H13" s="62">
        <v>21259830124</v>
      </c>
      <c r="I13" s="61"/>
      <c r="J13" s="62">
        <f t="shared" si="1"/>
        <v>2202309926</v>
      </c>
      <c r="K13" s="61"/>
      <c r="L13" s="70">
        <v>3.06</v>
      </c>
      <c r="M13" s="61"/>
      <c r="N13" s="62">
        <v>18578228900</v>
      </c>
      <c r="O13" s="61"/>
      <c r="P13" s="87">
        <v>25027151569</v>
      </c>
      <c r="Q13" s="87"/>
      <c r="R13" s="61"/>
      <c r="S13" s="62">
        <v>21699661075</v>
      </c>
      <c r="T13" s="61"/>
      <c r="U13" s="62">
        <f t="shared" si="0"/>
        <v>65305041544</v>
      </c>
      <c r="V13" s="65"/>
      <c r="W13" s="67">
        <f>U13/درآمد!$F$12*100</f>
        <v>69.261721151384108</v>
      </c>
    </row>
    <row r="14" spans="1:26" ht="21.75" customHeight="1" x14ac:dyDescent="0.2">
      <c r="A14" s="76" t="s">
        <v>54</v>
      </c>
      <c r="B14" s="76"/>
      <c r="D14" s="62">
        <v>0</v>
      </c>
      <c r="E14" s="61"/>
      <c r="F14" s="62">
        <v>931061133</v>
      </c>
      <c r="G14" s="61"/>
      <c r="H14" s="62">
        <v>2896757966</v>
      </c>
      <c r="I14" s="61"/>
      <c r="J14" s="62">
        <f t="shared" si="1"/>
        <v>3827819099</v>
      </c>
      <c r="K14" s="61"/>
      <c r="L14" s="70">
        <v>5.31</v>
      </c>
      <c r="M14" s="61"/>
      <c r="N14" s="62">
        <v>100167295</v>
      </c>
      <c r="O14" s="61"/>
      <c r="P14" s="87">
        <v>1008021780</v>
      </c>
      <c r="Q14" s="87"/>
      <c r="R14" s="61"/>
      <c r="S14" s="62">
        <v>2903039766</v>
      </c>
      <c r="T14" s="61"/>
      <c r="U14" s="62">
        <f t="shared" si="0"/>
        <v>4011228841</v>
      </c>
      <c r="V14" s="65"/>
      <c r="W14" s="67">
        <f>U14/درآمد!$F$12*100</f>
        <v>4.2542598073771112</v>
      </c>
    </row>
    <row r="15" spans="1:26" ht="21.75" customHeight="1" x14ac:dyDescent="0.2">
      <c r="A15" s="76" t="s">
        <v>52</v>
      </c>
      <c r="B15" s="76"/>
      <c r="D15" s="62">
        <v>0</v>
      </c>
      <c r="E15" s="61"/>
      <c r="F15" s="62">
        <v>1435507610</v>
      </c>
      <c r="G15" s="61"/>
      <c r="H15" s="62">
        <v>-1521393365</v>
      </c>
      <c r="I15" s="61"/>
      <c r="J15" s="62">
        <f t="shared" si="1"/>
        <v>-85885755</v>
      </c>
      <c r="K15" s="61"/>
      <c r="L15" s="70">
        <v>-0.12</v>
      </c>
      <c r="M15" s="61"/>
      <c r="N15" s="62">
        <v>1972300000</v>
      </c>
      <c r="O15" s="61"/>
      <c r="P15" s="87">
        <v>-3941010650</v>
      </c>
      <c r="Q15" s="87"/>
      <c r="R15" s="61"/>
      <c r="S15" s="62">
        <v>-1528351620</v>
      </c>
      <c r="T15" s="61"/>
      <c r="U15" s="62">
        <f t="shared" si="0"/>
        <v>-3497062270</v>
      </c>
      <c r="V15" s="65"/>
      <c r="W15" s="67">
        <f>U15/درآمد!$F$12*100</f>
        <v>-3.7089410873519304</v>
      </c>
    </row>
    <row r="16" spans="1:26" ht="21.75" customHeight="1" x14ac:dyDescent="0.2">
      <c r="A16" s="76" t="s">
        <v>38</v>
      </c>
      <c r="B16" s="76"/>
      <c r="D16" s="62">
        <v>0</v>
      </c>
      <c r="E16" s="61"/>
      <c r="F16" s="62">
        <v>610815290</v>
      </c>
      <c r="G16" s="61"/>
      <c r="H16" s="62">
        <v>290007059</v>
      </c>
      <c r="I16" s="61"/>
      <c r="J16" s="62">
        <f t="shared" si="1"/>
        <v>900822349</v>
      </c>
      <c r="K16" s="61"/>
      <c r="L16" s="70">
        <v>1.25</v>
      </c>
      <c r="M16" s="61"/>
      <c r="N16" s="62">
        <v>0</v>
      </c>
      <c r="O16" s="61"/>
      <c r="P16" s="87">
        <v>5794057537</v>
      </c>
      <c r="Q16" s="87"/>
      <c r="R16" s="61"/>
      <c r="S16" s="62">
        <v>290007059</v>
      </c>
      <c r="T16" s="61"/>
      <c r="U16" s="62">
        <f t="shared" si="0"/>
        <v>6084064596</v>
      </c>
      <c r="V16" s="65"/>
      <c r="W16" s="67">
        <f>U16/درآمد!$F$12*100</f>
        <v>6.4526838288777792</v>
      </c>
    </row>
    <row r="17" spans="1:23" ht="21.75" customHeight="1" x14ac:dyDescent="0.2">
      <c r="A17" s="76" t="s">
        <v>56</v>
      </c>
      <c r="B17" s="76"/>
      <c r="D17" s="62">
        <v>0</v>
      </c>
      <c r="E17" s="61"/>
      <c r="F17" s="62">
        <v>1729898746</v>
      </c>
      <c r="G17" s="61"/>
      <c r="H17" s="62">
        <v>-556781558</v>
      </c>
      <c r="I17" s="61"/>
      <c r="J17" s="62">
        <f t="shared" si="1"/>
        <v>1173117188</v>
      </c>
      <c r="K17" s="61"/>
      <c r="L17" s="70">
        <v>1.63</v>
      </c>
      <c r="M17" s="61"/>
      <c r="N17" s="62">
        <v>0</v>
      </c>
      <c r="O17" s="61"/>
      <c r="P17" s="87">
        <v>-2591285730</v>
      </c>
      <c r="Q17" s="87"/>
      <c r="R17" s="61"/>
      <c r="S17" s="62">
        <v>-3608470532</v>
      </c>
      <c r="T17" s="61"/>
      <c r="U17" s="62">
        <f t="shared" si="0"/>
        <v>-6199756262</v>
      </c>
      <c r="V17" s="65"/>
      <c r="W17" s="67">
        <f>U17/درآمد!$F$12*100</f>
        <v>-6.5753849821207844</v>
      </c>
    </row>
    <row r="18" spans="1:23" ht="21.75" customHeight="1" x14ac:dyDescent="0.2">
      <c r="A18" s="76" t="s">
        <v>34</v>
      </c>
      <c r="B18" s="76"/>
      <c r="D18" s="62">
        <v>0</v>
      </c>
      <c r="E18" s="61"/>
      <c r="F18" s="62">
        <v>-1180455381</v>
      </c>
      <c r="G18" s="61"/>
      <c r="H18" s="62">
        <v>-173363159</v>
      </c>
      <c r="I18" s="61"/>
      <c r="J18" s="62">
        <f t="shared" si="1"/>
        <v>-1353818540</v>
      </c>
      <c r="K18" s="61"/>
      <c r="L18" s="70">
        <v>-1.88</v>
      </c>
      <c r="M18" s="61"/>
      <c r="N18" s="62">
        <v>280000000</v>
      </c>
      <c r="O18" s="61"/>
      <c r="P18" s="87">
        <v>-2305564119</v>
      </c>
      <c r="Q18" s="87"/>
      <c r="R18" s="61"/>
      <c r="S18" s="62">
        <v>-2232559243</v>
      </c>
      <c r="T18" s="61"/>
      <c r="U18" s="62">
        <f t="shared" si="0"/>
        <v>-4258123362</v>
      </c>
      <c r="V18" s="65"/>
      <c r="W18" s="67">
        <f>U18/درآمد!$F$12*100</f>
        <v>-4.5161130894975274</v>
      </c>
    </row>
    <row r="19" spans="1:23" ht="21.75" customHeight="1" x14ac:dyDescent="0.2">
      <c r="A19" s="76" t="s">
        <v>62</v>
      </c>
      <c r="B19" s="76"/>
      <c r="D19" s="62">
        <v>0</v>
      </c>
      <c r="E19" s="61"/>
      <c r="F19" s="62">
        <v>-14152048756</v>
      </c>
      <c r="G19" s="61"/>
      <c r="H19" s="62">
        <v>18136700695</v>
      </c>
      <c r="I19" s="61"/>
      <c r="J19" s="62">
        <f t="shared" si="1"/>
        <v>3984651939</v>
      </c>
      <c r="K19" s="61"/>
      <c r="L19" s="70">
        <v>5.53</v>
      </c>
      <c r="M19" s="61"/>
      <c r="N19" s="62">
        <v>17015948792</v>
      </c>
      <c r="O19" s="61"/>
      <c r="P19" s="87">
        <v>2486300423</v>
      </c>
      <c r="Q19" s="87"/>
      <c r="R19" s="61"/>
      <c r="S19" s="62">
        <v>19859142023</v>
      </c>
      <c r="T19" s="61"/>
      <c r="U19" s="62">
        <f t="shared" si="0"/>
        <v>39361391238</v>
      </c>
      <c r="V19" s="65"/>
      <c r="W19" s="67">
        <f>U19/درآمد!$F$12*100</f>
        <v>41.746205799747585</v>
      </c>
    </row>
    <row r="20" spans="1:23" ht="21.75" customHeight="1" x14ac:dyDescent="0.2">
      <c r="A20" s="76" t="s">
        <v>129</v>
      </c>
      <c r="B20" s="76"/>
      <c r="D20" s="62">
        <v>0</v>
      </c>
      <c r="E20" s="61"/>
      <c r="F20" s="62">
        <v>0</v>
      </c>
      <c r="G20" s="61"/>
      <c r="H20" s="62">
        <v>0</v>
      </c>
      <c r="I20" s="61"/>
      <c r="J20" s="62">
        <f t="shared" si="1"/>
        <v>0</v>
      </c>
      <c r="K20" s="61"/>
      <c r="L20" s="70">
        <v>0</v>
      </c>
      <c r="M20" s="61"/>
      <c r="N20" s="62">
        <v>0</v>
      </c>
      <c r="O20" s="61"/>
      <c r="P20" s="87">
        <v>0</v>
      </c>
      <c r="Q20" s="87"/>
      <c r="R20" s="61"/>
      <c r="S20" s="62">
        <v>-842050768</v>
      </c>
      <c r="T20" s="61"/>
      <c r="U20" s="62">
        <f t="shared" si="0"/>
        <v>-842050768</v>
      </c>
      <c r="V20" s="65"/>
      <c r="W20" s="67">
        <f>U20/درآمد!$F$12*100</f>
        <v>-0.893068653041585</v>
      </c>
    </row>
    <row r="21" spans="1:23" ht="21.75" customHeight="1" x14ac:dyDescent="0.2">
      <c r="A21" s="76" t="s">
        <v>130</v>
      </c>
      <c r="B21" s="76"/>
      <c r="D21" s="62">
        <v>0</v>
      </c>
      <c r="E21" s="61"/>
      <c r="F21" s="62">
        <v>0</v>
      </c>
      <c r="G21" s="61"/>
      <c r="H21" s="62">
        <v>0</v>
      </c>
      <c r="I21" s="61"/>
      <c r="J21" s="62">
        <f t="shared" si="1"/>
        <v>0</v>
      </c>
      <c r="K21" s="61"/>
      <c r="L21" s="70">
        <v>0</v>
      </c>
      <c r="M21" s="61"/>
      <c r="N21" s="62">
        <v>0</v>
      </c>
      <c r="O21" s="61"/>
      <c r="P21" s="87">
        <v>0</v>
      </c>
      <c r="Q21" s="87"/>
      <c r="R21" s="61"/>
      <c r="S21" s="62">
        <v>87263765</v>
      </c>
      <c r="T21" s="61"/>
      <c r="U21" s="62">
        <f t="shared" si="0"/>
        <v>87263765</v>
      </c>
      <c r="V21" s="65"/>
      <c r="W21" s="67">
        <f>U21/درآمد!$F$12*100</f>
        <v>9.2550872262713052E-2</v>
      </c>
    </row>
    <row r="22" spans="1:23" ht="21.75" customHeight="1" x14ac:dyDescent="0.2">
      <c r="A22" s="76" t="s">
        <v>37</v>
      </c>
      <c r="B22" s="76"/>
      <c r="D22" s="62">
        <v>0</v>
      </c>
      <c r="E22" s="61"/>
      <c r="F22" s="62">
        <v>4928261032</v>
      </c>
      <c r="G22" s="61"/>
      <c r="H22" s="62">
        <v>0</v>
      </c>
      <c r="I22" s="61"/>
      <c r="J22" s="62">
        <f t="shared" si="1"/>
        <v>4928261032</v>
      </c>
      <c r="K22" s="61"/>
      <c r="L22" s="70">
        <v>6.84</v>
      </c>
      <c r="M22" s="61"/>
      <c r="N22" s="62">
        <v>4220000000</v>
      </c>
      <c r="O22" s="61"/>
      <c r="P22" s="87">
        <v>-7774146544</v>
      </c>
      <c r="Q22" s="87"/>
      <c r="R22" s="61"/>
      <c r="S22" s="62">
        <v>-151152083</v>
      </c>
      <c r="T22" s="61"/>
      <c r="U22" s="62">
        <f t="shared" si="0"/>
        <v>-3705298627</v>
      </c>
      <c r="V22" s="65"/>
      <c r="W22" s="67">
        <f>U22/درآمد!$F$12*100</f>
        <v>-3.9297939978029031</v>
      </c>
    </row>
    <row r="23" spans="1:23" ht="21.75" customHeight="1" x14ac:dyDescent="0.2">
      <c r="A23" s="76" t="s">
        <v>25</v>
      </c>
      <c r="B23" s="76"/>
      <c r="D23" s="62">
        <v>0</v>
      </c>
      <c r="E23" s="61"/>
      <c r="F23" s="62">
        <v>2716229497</v>
      </c>
      <c r="G23" s="61"/>
      <c r="H23" s="62">
        <v>0</v>
      </c>
      <c r="I23" s="61"/>
      <c r="J23" s="62">
        <f t="shared" si="1"/>
        <v>2716229497</v>
      </c>
      <c r="K23" s="61"/>
      <c r="L23" s="70">
        <v>3.77</v>
      </c>
      <c r="M23" s="61"/>
      <c r="N23" s="62">
        <v>5317432800</v>
      </c>
      <c r="O23" s="61"/>
      <c r="P23" s="87">
        <v>-3852736040</v>
      </c>
      <c r="Q23" s="87"/>
      <c r="R23" s="61"/>
      <c r="S23" s="62">
        <v>-730666826</v>
      </c>
      <c r="T23" s="61"/>
      <c r="U23" s="62">
        <f t="shared" si="0"/>
        <v>734029934</v>
      </c>
      <c r="V23" s="65"/>
      <c r="W23" s="67">
        <f>U23/درآمد!$F$12*100</f>
        <v>0.7785030895543148</v>
      </c>
    </row>
    <row r="24" spans="1:23" ht="21.75" customHeight="1" x14ac:dyDescent="0.2">
      <c r="A24" s="76" t="s">
        <v>21</v>
      </c>
      <c r="B24" s="76"/>
      <c r="D24" s="62">
        <v>0</v>
      </c>
      <c r="E24" s="61"/>
      <c r="F24" s="62">
        <v>2287309050</v>
      </c>
      <c r="G24" s="61"/>
      <c r="H24" s="62">
        <v>0</v>
      </c>
      <c r="I24" s="61"/>
      <c r="J24" s="62">
        <f t="shared" si="1"/>
        <v>2287309050</v>
      </c>
      <c r="K24" s="61"/>
      <c r="L24" s="70">
        <v>3.17</v>
      </c>
      <c r="M24" s="61"/>
      <c r="N24" s="62">
        <v>2473423363</v>
      </c>
      <c r="O24" s="61"/>
      <c r="P24" s="87">
        <v>2584220747</v>
      </c>
      <c r="Q24" s="87"/>
      <c r="R24" s="61"/>
      <c r="S24" s="62">
        <v>-17632424</v>
      </c>
      <c r="T24" s="61"/>
      <c r="U24" s="62">
        <f t="shared" si="0"/>
        <v>5040011686</v>
      </c>
      <c r="V24" s="65"/>
      <c r="W24" s="67">
        <f>U24/درآمد!$F$12*100</f>
        <v>5.3453741968796207</v>
      </c>
    </row>
    <row r="25" spans="1:23" ht="21.75" customHeight="1" x14ac:dyDescent="0.2">
      <c r="A25" s="76" t="s">
        <v>66</v>
      </c>
      <c r="B25" s="76"/>
      <c r="D25" s="62">
        <v>0</v>
      </c>
      <c r="E25" s="61"/>
      <c r="F25" s="62">
        <v>213901514</v>
      </c>
      <c r="G25" s="61"/>
      <c r="H25" s="62">
        <v>0</v>
      </c>
      <c r="I25" s="61"/>
      <c r="J25" s="62">
        <f t="shared" si="1"/>
        <v>213901514</v>
      </c>
      <c r="K25" s="61"/>
      <c r="L25" s="70">
        <v>0.3</v>
      </c>
      <c r="M25" s="61"/>
      <c r="N25" s="62">
        <v>2568702430</v>
      </c>
      <c r="O25" s="61"/>
      <c r="P25" s="87">
        <v>-1524407289</v>
      </c>
      <c r="Q25" s="87"/>
      <c r="R25" s="61"/>
      <c r="S25" s="62">
        <v>-1734996210</v>
      </c>
      <c r="T25" s="61"/>
      <c r="U25" s="62">
        <f t="shared" si="0"/>
        <v>-690701069</v>
      </c>
      <c r="V25" s="65"/>
      <c r="W25" s="67">
        <f>U25/درآمد!$F$12*100</f>
        <v>-0.73254903004400906</v>
      </c>
    </row>
    <row r="26" spans="1:23" ht="21.75" customHeight="1" x14ac:dyDescent="0.2">
      <c r="A26" s="76" t="s">
        <v>131</v>
      </c>
      <c r="B26" s="76"/>
      <c r="D26" s="62">
        <v>0</v>
      </c>
      <c r="E26" s="61"/>
      <c r="F26" s="62">
        <v>0</v>
      </c>
      <c r="G26" s="61"/>
      <c r="H26" s="62">
        <v>0</v>
      </c>
      <c r="I26" s="61"/>
      <c r="J26" s="62">
        <f t="shared" si="1"/>
        <v>0</v>
      </c>
      <c r="K26" s="61"/>
      <c r="L26" s="70">
        <v>0</v>
      </c>
      <c r="M26" s="61"/>
      <c r="N26" s="62">
        <v>0</v>
      </c>
      <c r="O26" s="61"/>
      <c r="P26" s="87">
        <v>0</v>
      </c>
      <c r="Q26" s="87"/>
      <c r="R26" s="61"/>
      <c r="S26" s="62">
        <v>-20938368238</v>
      </c>
      <c r="T26" s="61"/>
      <c r="U26" s="62">
        <f t="shared" si="0"/>
        <v>-20938368238</v>
      </c>
      <c r="V26" s="65"/>
      <c r="W26" s="67">
        <f>U26/درآمد!$F$12*100</f>
        <v>-22.206974959019771</v>
      </c>
    </row>
    <row r="27" spans="1:23" ht="21.75" customHeight="1" x14ac:dyDescent="0.2">
      <c r="A27" s="76" t="s">
        <v>59</v>
      </c>
      <c r="B27" s="76"/>
      <c r="D27" s="62">
        <v>0</v>
      </c>
      <c r="E27" s="61"/>
      <c r="F27" s="62">
        <v>-130469062</v>
      </c>
      <c r="G27" s="61"/>
      <c r="H27" s="62">
        <v>0</v>
      </c>
      <c r="I27" s="61"/>
      <c r="J27" s="62">
        <f t="shared" si="1"/>
        <v>-130469062</v>
      </c>
      <c r="K27" s="61"/>
      <c r="L27" s="70">
        <v>-0.18</v>
      </c>
      <c r="M27" s="61"/>
      <c r="N27" s="62">
        <v>125000000</v>
      </c>
      <c r="O27" s="61"/>
      <c r="P27" s="87">
        <v>381075090</v>
      </c>
      <c r="Q27" s="87"/>
      <c r="R27" s="61"/>
      <c r="S27" s="62">
        <v>747631054</v>
      </c>
      <c r="T27" s="61"/>
      <c r="U27" s="62">
        <f t="shared" si="0"/>
        <v>1253706144</v>
      </c>
      <c r="V27" s="65"/>
      <c r="W27" s="67">
        <f>U27/درآمد!$F$12*100</f>
        <v>1.3296652647100722</v>
      </c>
    </row>
    <row r="28" spans="1:23" ht="21.75" customHeight="1" x14ac:dyDescent="0.2">
      <c r="A28" s="76" t="s">
        <v>43</v>
      </c>
      <c r="B28" s="76"/>
      <c r="D28" s="62">
        <v>0</v>
      </c>
      <c r="E28" s="61"/>
      <c r="F28" s="62">
        <v>478363739</v>
      </c>
      <c r="G28" s="61"/>
      <c r="H28" s="62">
        <v>0</v>
      </c>
      <c r="I28" s="61"/>
      <c r="J28" s="62">
        <f t="shared" si="1"/>
        <v>478363739</v>
      </c>
      <c r="K28" s="61"/>
      <c r="L28" s="70">
        <v>0.66</v>
      </c>
      <c r="M28" s="61"/>
      <c r="N28" s="62">
        <v>147044860</v>
      </c>
      <c r="O28" s="61"/>
      <c r="P28" s="87">
        <v>-737070655</v>
      </c>
      <c r="Q28" s="87"/>
      <c r="R28" s="61"/>
      <c r="S28" s="62">
        <v>-202587383</v>
      </c>
      <c r="T28" s="61"/>
      <c r="U28" s="62">
        <f t="shared" si="0"/>
        <v>-792613178</v>
      </c>
      <c r="V28" s="65"/>
      <c r="W28" s="67">
        <f>U28/درآمد!$F$12*100</f>
        <v>-0.84063575518224587</v>
      </c>
    </row>
    <row r="29" spans="1:23" ht="21.75" customHeight="1" x14ac:dyDescent="0.2">
      <c r="A29" s="76" t="s">
        <v>36</v>
      </c>
      <c r="B29" s="76"/>
      <c r="D29" s="62">
        <v>0</v>
      </c>
      <c r="E29" s="61"/>
      <c r="F29" s="62">
        <v>-1158923629</v>
      </c>
      <c r="G29" s="61"/>
      <c r="H29" s="62">
        <v>0</v>
      </c>
      <c r="I29" s="61"/>
      <c r="J29" s="62">
        <f t="shared" si="1"/>
        <v>-1158923629</v>
      </c>
      <c r="K29" s="61"/>
      <c r="L29" s="70">
        <v>-1.61</v>
      </c>
      <c r="M29" s="61"/>
      <c r="N29" s="62">
        <v>2557254900</v>
      </c>
      <c r="O29" s="61"/>
      <c r="P29" s="87">
        <v>9081025418</v>
      </c>
      <c r="Q29" s="87"/>
      <c r="R29" s="61"/>
      <c r="S29" s="62">
        <v>287260825</v>
      </c>
      <c r="T29" s="61"/>
      <c r="U29" s="62">
        <f t="shared" si="0"/>
        <v>11925541143</v>
      </c>
      <c r="V29" s="65"/>
      <c r="W29" s="67">
        <f>U29/درآمد!$F$12*100</f>
        <v>12.648081766693448</v>
      </c>
    </row>
    <row r="30" spans="1:23" ht="21.75" customHeight="1" x14ac:dyDescent="0.2">
      <c r="A30" s="76" t="s">
        <v>49</v>
      </c>
      <c r="B30" s="76"/>
      <c r="D30" s="62">
        <v>0</v>
      </c>
      <c r="E30" s="61"/>
      <c r="F30" s="62">
        <v>62047066</v>
      </c>
      <c r="G30" s="61"/>
      <c r="H30" s="62">
        <v>0</v>
      </c>
      <c r="I30" s="61"/>
      <c r="J30" s="62">
        <f t="shared" si="1"/>
        <v>62047066</v>
      </c>
      <c r="K30" s="61"/>
      <c r="L30" s="70">
        <v>0.09</v>
      </c>
      <c r="M30" s="61"/>
      <c r="N30" s="62">
        <v>4307570</v>
      </c>
      <c r="O30" s="61"/>
      <c r="P30" s="87">
        <v>-332689785</v>
      </c>
      <c r="Q30" s="87"/>
      <c r="R30" s="61"/>
      <c r="S30" s="62">
        <v>-5314418</v>
      </c>
      <c r="T30" s="61"/>
      <c r="U30" s="62">
        <f t="shared" si="0"/>
        <v>-333696633</v>
      </c>
      <c r="V30" s="65"/>
      <c r="W30" s="67">
        <f>U30/درآمد!$F$12*100</f>
        <v>-0.35391453090845248</v>
      </c>
    </row>
    <row r="31" spans="1:23" ht="21.75" customHeight="1" x14ac:dyDescent="0.2">
      <c r="A31" s="76" t="s">
        <v>20</v>
      </c>
      <c r="B31" s="76"/>
      <c r="D31" s="62">
        <v>0</v>
      </c>
      <c r="E31" s="61"/>
      <c r="F31" s="62">
        <v>167745938</v>
      </c>
      <c r="G31" s="61"/>
      <c r="H31" s="62">
        <v>0</v>
      </c>
      <c r="I31" s="61"/>
      <c r="J31" s="62">
        <f t="shared" si="1"/>
        <v>167745938</v>
      </c>
      <c r="K31" s="61"/>
      <c r="L31" s="70">
        <v>0.23</v>
      </c>
      <c r="M31" s="61"/>
      <c r="N31" s="62">
        <v>500000000</v>
      </c>
      <c r="O31" s="61"/>
      <c r="P31" s="87">
        <v>30231565</v>
      </c>
      <c r="Q31" s="87"/>
      <c r="R31" s="61"/>
      <c r="S31" s="62">
        <v>1991343521</v>
      </c>
      <c r="T31" s="61"/>
      <c r="U31" s="62">
        <f t="shared" si="0"/>
        <v>2521575086</v>
      </c>
      <c r="V31" s="65"/>
      <c r="W31" s="67">
        <f>U31/درآمد!$F$12*100</f>
        <v>2.6743514182000472</v>
      </c>
    </row>
    <row r="32" spans="1:23" ht="21.75" customHeight="1" x14ac:dyDescent="0.2">
      <c r="A32" s="76" t="s">
        <v>32</v>
      </c>
      <c r="B32" s="76"/>
      <c r="D32" s="62">
        <v>0</v>
      </c>
      <c r="E32" s="61"/>
      <c r="F32" s="62">
        <v>3585893027</v>
      </c>
      <c r="G32" s="61"/>
      <c r="H32" s="62">
        <v>0</v>
      </c>
      <c r="I32" s="61"/>
      <c r="J32" s="62">
        <f t="shared" si="1"/>
        <v>3585893027</v>
      </c>
      <c r="K32" s="61"/>
      <c r="L32" s="70">
        <v>4.9800000000000004</v>
      </c>
      <c r="M32" s="61"/>
      <c r="N32" s="62">
        <v>2716815512</v>
      </c>
      <c r="O32" s="61"/>
      <c r="P32" s="87">
        <v>321295132</v>
      </c>
      <c r="Q32" s="87"/>
      <c r="R32" s="61"/>
      <c r="S32" s="62">
        <v>-1495209050</v>
      </c>
      <c r="T32" s="61"/>
      <c r="U32" s="62">
        <f t="shared" si="0"/>
        <v>1542901594</v>
      </c>
      <c r="V32" s="65"/>
      <c r="W32" s="67">
        <f>U32/درآمد!$F$12*100</f>
        <v>1.6363823901046479</v>
      </c>
    </row>
    <row r="33" spans="1:23" ht="21.75" customHeight="1" x14ac:dyDescent="0.2">
      <c r="A33" s="76" t="s">
        <v>60</v>
      </c>
      <c r="B33" s="76"/>
      <c r="D33" s="62">
        <v>0</v>
      </c>
      <c r="E33" s="61"/>
      <c r="F33" s="62">
        <v>1043894394</v>
      </c>
      <c r="G33" s="61"/>
      <c r="H33" s="62">
        <v>0</v>
      </c>
      <c r="I33" s="61"/>
      <c r="J33" s="62">
        <f t="shared" si="1"/>
        <v>1043894394</v>
      </c>
      <c r="K33" s="61"/>
      <c r="L33" s="70">
        <v>1.45</v>
      </c>
      <c r="M33" s="61"/>
      <c r="N33" s="62">
        <v>0</v>
      </c>
      <c r="O33" s="61"/>
      <c r="P33" s="87">
        <v>-2050895662</v>
      </c>
      <c r="Q33" s="87"/>
      <c r="R33" s="61"/>
      <c r="S33" s="62">
        <v>450279111</v>
      </c>
      <c r="T33" s="61"/>
      <c r="U33" s="62">
        <f t="shared" si="0"/>
        <v>-1600616551</v>
      </c>
      <c r="V33" s="65"/>
      <c r="W33" s="67">
        <f>U33/درآمد!$F$12*100</f>
        <v>-1.697594161255652</v>
      </c>
    </row>
    <row r="34" spans="1:23" ht="21.75" customHeight="1" x14ac:dyDescent="0.2">
      <c r="A34" s="76" t="s">
        <v>132</v>
      </c>
      <c r="B34" s="76"/>
      <c r="D34" s="62">
        <v>0</v>
      </c>
      <c r="E34" s="61"/>
      <c r="F34" s="62">
        <v>0</v>
      </c>
      <c r="G34" s="61"/>
      <c r="H34" s="62">
        <v>0</v>
      </c>
      <c r="I34" s="61"/>
      <c r="J34" s="62">
        <f t="shared" si="1"/>
        <v>0</v>
      </c>
      <c r="K34" s="61"/>
      <c r="L34" s="70">
        <v>0</v>
      </c>
      <c r="M34" s="61"/>
      <c r="N34" s="62">
        <v>0</v>
      </c>
      <c r="O34" s="61"/>
      <c r="P34" s="87">
        <v>0</v>
      </c>
      <c r="Q34" s="87"/>
      <c r="R34" s="61"/>
      <c r="S34" s="62">
        <v>-160576460</v>
      </c>
      <c r="T34" s="61"/>
      <c r="U34" s="62">
        <f t="shared" si="0"/>
        <v>-160576460</v>
      </c>
      <c r="V34" s="65"/>
      <c r="W34" s="67">
        <f>U34/درآمد!$F$12*100</f>
        <v>-0.17030541184945036</v>
      </c>
    </row>
    <row r="35" spans="1:23" ht="21.75" customHeight="1" x14ac:dyDescent="0.2">
      <c r="A35" s="76" t="s">
        <v>39</v>
      </c>
      <c r="B35" s="76"/>
      <c r="D35" s="62">
        <v>0</v>
      </c>
      <c r="E35" s="61"/>
      <c r="F35" s="62">
        <v>369115835</v>
      </c>
      <c r="G35" s="61"/>
      <c r="H35" s="62">
        <v>0</v>
      </c>
      <c r="I35" s="61"/>
      <c r="J35" s="62">
        <f t="shared" si="1"/>
        <v>369115835</v>
      </c>
      <c r="K35" s="61"/>
      <c r="L35" s="70">
        <v>0.51</v>
      </c>
      <c r="M35" s="61"/>
      <c r="N35" s="62">
        <v>224790533</v>
      </c>
      <c r="O35" s="61"/>
      <c r="P35" s="87">
        <v>104189851</v>
      </c>
      <c r="Q35" s="87"/>
      <c r="R35" s="61"/>
      <c r="S35" s="62">
        <v>-37554991</v>
      </c>
      <c r="T35" s="61"/>
      <c r="U35" s="62">
        <f t="shared" si="0"/>
        <v>291425393</v>
      </c>
      <c r="V35" s="65"/>
      <c r="W35" s="67">
        <f>U35/درآمد!$F$12*100</f>
        <v>0.30908217542130972</v>
      </c>
    </row>
    <row r="36" spans="1:23" ht="21.75" customHeight="1" x14ac:dyDescent="0.2">
      <c r="A36" s="76" t="s">
        <v>57</v>
      </c>
      <c r="B36" s="76"/>
      <c r="D36" s="62">
        <v>0</v>
      </c>
      <c r="E36" s="61"/>
      <c r="F36" s="62">
        <v>3324432867</v>
      </c>
      <c r="G36" s="61"/>
      <c r="H36" s="62">
        <v>0</v>
      </c>
      <c r="I36" s="61"/>
      <c r="J36" s="62">
        <f t="shared" si="1"/>
        <v>3324432867</v>
      </c>
      <c r="K36" s="61"/>
      <c r="L36" s="70">
        <v>4.6100000000000003</v>
      </c>
      <c r="M36" s="61"/>
      <c r="N36" s="62">
        <v>4362210000</v>
      </c>
      <c r="O36" s="61"/>
      <c r="P36" s="87">
        <v>-105751330</v>
      </c>
      <c r="Q36" s="87"/>
      <c r="R36" s="61"/>
      <c r="S36" s="62">
        <v>-3038987058</v>
      </c>
      <c r="T36" s="61"/>
      <c r="U36" s="62">
        <f t="shared" si="0"/>
        <v>1217471612</v>
      </c>
      <c r="V36" s="65"/>
      <c r="W36" s="67">
        <f>U36/درآمد!$F$12*100</f>
        <v>1.2912353672305033</v>
      </c>
    </row>
    <row r="37" spans="1:23" ht="21.75" customHeight="1" x14ac:dyDescent="0.2">
      <c r="A37" s="76" t="s">
        <v>24</v>
      </c>
      <c r="B37" s="76"/>
      <c r="D37" s="62">
        <v>0</v>
      </c>
      <c r="E37" s="61"/>
      <c r="F37" s="62">
        <v>1864748733</v>
      </c>
      <c r="G37" s="61"/>
      <c r="H37" s="62">
        <v>0</v>
      </c>
      <c r="I37" s="61"/>
      <c r="J37" s="62">
        <f t="shared" si="1"/>
        <v>1864748733</v>
      </c>
      <c r="K37" s="61"/>
      <c r="L37" s="70">
        <v>2.59</v>
      </c>
      <c r="M37" s="61"/>
      <c r="N37" s="62">
        <v>8740000000</v>
      </c>
      <c r="O37" s="61"/>
      <c r="P37" s="87">
        <v>-15226750966</v>
      </c>
      <c r="Q37" s="87"/>
      <c r="R37" s="61"/>
      <c r="S37" s="62">
        <v>-10660167913</v>
      </c>
      <c r="T37" s="61"/>
      <c r="U37" s="62">
        <f t="shared" si="0"/>
        <v>-17146918879</v>
      </c>
      <c r="V37" s="65"/>
      <c r="W37" s="67">
        <f>U37/درآمد!$F$12*100</f>
        <v>-18.185810558018346</v>
      </c>
    </row>
    <row r="38" spans="1:23" ht="21.75" customHeight="1" x14ac:dyDescent="0.2">
      <c r="A38" s="76" t="s">
        <v>133</v>
      </c>
      <c r="B38" s="76"/>
      <c r="D38" s="62">
        <v>0</v>
      </c>
      <c r="E38" s="61"/>
      <c r="F38" s="62">
        <v>0</v>
      </c>
      <c r="G38" s="61"/>
      <c r="H38" s="62">
        <v>0</v>
      </c>
      <c r="I38" s="61"/>
      <c r="J38" s="62">
        <f t="shared" si="1"/>
        <v>0</v>
      </c>
      <c r="K38" s="61"/>
      <c r="L38" s="70">
        <v>0</v>
      </c>
      <c r="M38" s="61"/>
      <c r="N38" s="62">
        <v>0</v>
      </c>
      <c r="O38" s="61"/>
      <c r="P38" s="87">
        <v>0</v>
      </c>
      <c r="Q38" s="87"/>
      <c r="R38" s="61"/>
      <c r="S38" s="62">
        <v>-1242861077</v>
      </c>
      <c r="T38" s="61"/>
      <c r="U38" s="62">
        <f t="shared" si="0"/>
        <v>-1242861077</v>
      </c>
      <c r="V38" s="65"/>
      <c r="W38" s="67">
        <f>U38/درآمد!$F$12*100</f>
        <v>-1.318163120485633</v>
      </c>
    </row>
    <row r="39" spans="1:23" ht="21.75" customHeight="1" x14ac:dyDescent="0.2">
      <c r="A39" s="76" t="s">
        <v>134</v>
      </c>
      <c r="B39" s="76"/>
      <c r="D39" s="62">
        <v>0</v>
      </c>
      <c r="E39" s="61"/>
      <c r="F39" s="62">
        <v>0</v>
      </c>
      <c r="G39" s="61"/>
      <c r="H39" s="62">
        <v>0</v>
      </c>
      <c r="I39" s="61"/>
      <c r="J39" s="62">
        <f t="shared" si="1"/>
        <v>0</v>
      </c>
      <c r="K39" s="61"/>
      <c r="L39" s="70">
        <v>0</v>
      </c>
      <c r="M39" s="61"/>
      <c r="N39" s="62">
        <v>601545000</v>
      </c>
      <c r="O39" s="61"/>
      <c r="P39" s="87">
        <v>0</v>
      </c>
      <c r="Q39" s="87"/>
      <c r="R39" s="61"/>
      <c r="S39" s="62">
        <v>-1497678200</v>
      </c>
      <c r="T39" s="61"/>
      <c r="U39" s="62">
        <f t="shared" si="0"/>
        <v>-896133200</v>
      </c>
      <c r="V39" s="65"/>
      <c r="W39" s="67">
        <f>U39/درآمد!$F$12*100</f>
        <v>-0.9504278130055045</v>
      </c>
    </row>
    <row r="40" spans="1:23" ht="21.75" customHeight="1" x14ac:dyDescent="0.2">
      <c r="A40" s="76" t="s">
        <v>26</v>
      </c>
      <c r="B40" s="76"/>
      <c r="D40" s="62">
        <v>0</v>
      </c>
      <c r="E40" s="61"/>
      <c r="F40" s="62">
        <v>-44388397</v>
      </c>
      <c r="G40" s="61"/>
      <c r="H40" s="62">
        <v>0</v>
      </c>
      <c r="I40" s="61"/>
      <c r="J40" s="62">
        <f t="shared" si="1"/>
        <v>-44388397</v>
      </c>
      <c r="K40" s="61"/>
      <c r="L40" s="70">
        <v>-0.06</v>
      </c>
      <c r="M40" s="61"/>
      <c r="N40" s="62">
        <v>8468379900</v>
      </c>
      <c r="O40" s="61"/>
      <c r="P40" s="87">
        <v>-1822957575</v>
      </c>
      <c r="Q40" s="87"/>
      <c r="R40" s="61"/>
      <c r="S40" s="62">
        <v>-54848061</v>
      </c>
      <c r="T40" s="61"/>
      <c r="U40" s="62">
        <f t="shared" si="0"/>
        <v>6590574264</v>
      </c>
      <c r="V40" s="65"/>
      <c r="W40" s="67">
        <f>U40/درآمد!$F$12*100</f>
        <v>6.9898817320727336</v>
      </c>
    </row>
    <row r="41" spans="1:23" ht="21.75" customHeight="1" x14ac:dyDescent="0.2">
      <c r="A41" s="76" t="s">
        <v>28</v>
      </c>
      <c r="B41" s="76"/>
      <c r="D41" s="62">
        <v>0</v>
      </c>
      <c r="E41" s="61"/>
      <c r="F41" s="62">
        <v>283114287</v>
      </c>
      <c r="G41" s="61"/>
      <c r="H41" s="62">
        <v>0</v>
      </c>
      <c r="I41" s="61"/>
      <c r="J41" s="62">
        <f t="shared" si="1"/>
        <v>283114287</v>
      </c>
      <c r="K41" s="61"/>
      <c r="L41" s="70">
        <v>0.39</v>
      </c>
      <c r="M41" s="61"/>
      <c r="N41" s="62">
        <v>2611484958</v>
      </c>
      <c r="O41" s="61"/>
      <c r="P41" s="87">
        <v>-15080553994</v>
      </c>
      <c r="Q41" s="87"/>
      <c r="R41" s="61"/>
      <c r="S41" s="62">
        <v>-586169711</v>
      </c>
      <c r="T41" s="61"/>
      <c r="U41" s="62">
        <f t="shared" si="0"/>
        <v>-13055238747</v>
      </c>
      <c r="V41" s="65"/>
      <c r="W41" s="67">
        <f>U41/درآمد!$F$12*100</f>
        <v>-13.846225104232197</v>
      </c>
    </row>
    <row r="42" spans="1:23" ht="21.75" customHeight="1" x14ac:dyDescent="0.2">
      <c r="A42" s="76" t="s">
        <v>22</v>
      </c>
      <c r="B42" s="76"/>
      <c r="D42" s="62">
        <v>0</v>
      </c>
      <c r="E42" s="61"/>
      <c r="F42" s="62">
        <v>316726089</v>
      </c>
      <c r="G42" s="61"/>
      <c r="H42" s="62">
        <v>0</v>
      </c>
      <c r="I42" s="61"/>
      <c r="J42" s="62">
        <f t="shared" si="1"/>
        <v>316726089</v>
      </c>
      <c r="K42" s="61"/>
      <c r="L42" s="70">
        <v>0.44</v>
      </c>
      <c r="M42" s="61"/>
      <c r="N42" s="62">
        <v>1132159000</v>
      </c>
      <c r="O42" s="61"/>
      <c r="P42" s="87">
        <v>208450517</v>
      </c>
      <c r="Q42" s="87"/>
      <c r="R42" s="61"/>
      <c r="S42" s="62">
        <v>20343499</v>
      </c>
      <c r="T42" s="61"/>
      <c r="U42" s="62">
        <f t="shared" si="0"/>
        <v>1360953016</v>
      </c>
      <c r="V42" s="65"/>
      <c r="W42" s="67">
        <f>U42/درآمد!$F$12*100</f>
        <v>1.4434099736513784</v>
      </c>
    </row>
    <row r="43" spans="1:23" ht="21.75" customHeight="1" x14ac:dyDescent="0.2">
      <c r="A43" s="76" t="s">
        <v>58</v>
      </c>
      <c r="B43" s="76"/>
      <c r="D43" s="62">
        <v>0</v>
      </c>
      <c r="E43" s="61"/>
      <c r="F43" s="62">
        <v>4985993394</v>
      </c>
      <c r="G43" s="61"/>
      <c r="H43" s="62">
        <v>0</v>
      </c>
      <c r="I43" s="61"/>
      <c r="J43" s="62">
        <f t="shared" si="1"/>
        <v>4985993394</v>
      </c>
      <c r="K43" s="61"/>
      <c r="L43" s="70">
        <v>6.92</v>
      </c>
      <c r="M43" s="61"/>
      <c r="N43" s="62">
        <v>0</v>
      </c>
      <c r="O43" s="61"/>
      <c r="P43" s="87">
        <v>-16050723305</v>
      </c>
      <c r="Q43" s="87"/>
      <c r="R43" s="61"/>
      <c r="S43" s="62">
        <v>-3173006</v>
      </c>
      <c r="T43" s="61"/>
      <c r="U43" s="62">
        <f t="shared" si="0"/>
        <v>-16053896311</v>
      </c>
      <c r="V43" s="65"/>
      <c r="W43" s="67">
        <f>U43/درآمد!$F$12*100</f>
        <v>-17.026564311065435</v>
      </c>
    </row>
    <row r="44" spans="1:23" ht="21.75" customHeight="1" x14ac:dyDescent="0.2">
      <c r="A44" s="76" t="s">
        <v>31</v>
      </c>
      <c r="B44" s="76"/>
      <c r="D44" s="62">
        <v>0</v>
      </c>
      <c r="E44" s="61"/>
      <c r="F44" s="62">
        <v>1141577695</v>
      </c>
      <c r="G44" s="61"/>
      <c r="H44" s="62">
        <v>0</v>
      </c>
      <c r="I44" s="61"/>
      <c r="J44" s="62">
        <f t="shared" si="1"/>
        <v>1141577695</v>
      </c>
      <c r="K44" s="61"/>
      <c r="L44" s="70">
        <v>1.58</v>
      </c>
      <c r="M44" s="61"/>
      <c r="N44" s="62">
        <v>1036215789</v>
      </c>
      <c r="O44" s="61"/>
      <c r="P44" s="87">
        <v>-55355068</v>
      </c>
      <c r="Q44" s="87"/>
      <c r="R44" s="61"/>
      <c r="S44" s="62">
        <v>-1282459966</v>
      </c>
      <c r="T44" s="61"/>
      <c r="U44" s="62">
        <f t="shared" si="0"/>
        <v>-301599245</v>
      </c>
      <c r="V44" s="65"/>
      <c r="W44" s="67">
        <f>U44/درآمد!$F$12*100</f>
        <v>-0.31987243730001447</v>
      </c>
    </row>
    <row r="45" spans="1:23" ht="21.75" customHeight="1" x14ac:dyDescent="0.2">
      <c r="A45" s="76" t="s">
        <v>51</v>
      </c>
      <c r="B45" s="76"/>
      <c r="D45" s="62">
        <v>0</v>
      </c>
      <c r="E45" s="61"/>
      <c r="F45" s="62">
        <v>507775015</v>
      </c>
      <c r="G45" s="61"/>
      <c r="H45" s="62">
        <v>0</v>
      </c>
      <c r="I45" s="61"/>
      <c r="J45" s="62">
        <f t="shared" si="1"/>
        <v>507775015</v>
      </c>
      <c r="K45" s="61"/>
      <c r="L45" s="70">
        <v>0.7</v>
      </c>
      <c r="M45" s="61"/>
      <c r="N45" s="62">
        <v>1209910716</v>
      </c>
      <c r="O45" s="61"/>
      <c r="P45" s="87">
        <v>-5996784120</v>
      </c>
      <c r="Q45" s="87"/>
      <c r="R45" s="61"/>
      <c r="S45" s="62">
        <v>-399962458</v>
      </c>
      <c r="T45" s="61"/>
      <c r="U45" s="62">
        <f t="shared" si="0"/>
        <v>-5186835862</v>
      </c>
      <c r="V45" s="65"/>
      <c r="W45" s="67">
        <f>U45/درآمد!$F$12*100</f>
        <v>-5.5010941060315366</v>
      </c>
    </row>
    <row r="46" spans="1:23" ht="21.75" customHeight="1" x14ac:dyDescent="0.2">
      <c r="A46" s="76" t="s">
        <v>47</v>
      </c>
      <c r="B46" s="76"/>
      <c r="D46" s="62">
        <v>0</v>
      </c>
      <c r="E46" s="61"/>
      <c r="F46" s="62">
        <v>1049716800</v>
      </c>
      <c r="G46" s="61"/>
      <c r="H46" s="62">
        <v>0</v>
      </c>
      <c r="I46" s="61"/>
      <c r="J46" s="62">
        <f t="shared" si="1"/>
        <v>1049716800</v>
      </c>
      <c r="K46" s="61"/>
      <c r="L46" s="70">
        <v>1.46</v>
      </c>
      <c r="M46" s="61"/>
      <c r="N46" s="62">
        <v>7000000000</v>
      </c>
      <c r="O46" s="61"/>
      <c r="P46" s="87">
        <v>-6966302400</v>
      </c>
      <c r="Q46" s="87"/>
      <c r="R46" s="61"/>
      <c r="S46" s="62">
        <v>-2758289890</v>
      </c>
      <c r="T46" s="61"/>
      <c r="U46" s="62">
        <f t="shared" si="0"/>
        <v>-2724592290</v>
      </c>
      <c r="V46" s="65"/>
      <c r="W46" s="67">
        <f>U46/درآمد!$F$12*100</f>
        <v>-2.8896689593872416</v>
      </c>
    </row>
    <row r="47" spans="1:23" ht="21.75" customHeight="1" x14ac:dyDescent="0.2">
      <c r="A47" s="76" t="s">
        <v>135</v>
      </c>
      <c r="B47" s="76"/>
      <c r="D47" s="62">
        <v>0</v>
      </c>
      <c r="E47" s="61"/>
      <c r="F47" s="62">
        <v>0</v>
      </c>
      <c r="G47" s="61"/>
      <c r="H47" s="62">
        <v>0</v>
      </c>
      <c r="I47" s="61"/>
      <c r="J47" s="62">
        <f t="shared" si="1"/>
        <v>0</v>
      </c>
      <c r="K47" s="61"/>
      <c r="L47" s="70">
        <v>0</v>
      </c>
      <c r="M47" s="61"/>
      <c r="N47" s="62">
        <v>2604000000</v>
      </c>
      <c r="O47" s="61"/>
      <c r="P47" s="87">
        <v>0</v>
      </c>
      <c r="Q47" s="87"/>
      <c r="R47" s="61"/>
      <c r="S47" s="62">
        <v>-18968183642</v>
      </c>
      <c r="T47" s="61"/>
      <c r="U47" s="62">
        <f t="shared" si="0"/>
        <v>-16364183642</v>
      </c>
      <c r="V47" s="65"/>
      <c r="W47" s="67">
        <f>U47/درآمد!$F$12*100</f>
        <v>-17.355651225159953</v>
      </c>
    </row>
    <row r="48" spans="1:23" ht="21.75" customHeight="1" x14ac:dyDescent="0.2">
      <c r="A48" s="76" t="s">
        <v>48</v>
      </c>
      <c r="B48" s="76"/>
      <c r="D48" s="62">
        <v>0</v>
      </c>
      <c r="E48" s="61"/>
      <c r="F48" s="62">
        <v>-1750832998</v>
      </c>
      <c r="G48" s="61"/>
      <c r="H48" s="62">
        <v>0</v>
      </c>
      <c r="I48" s="61"/>
      <c r="J48" s="62">
        <f t="shared" si="1"/>
        <v>-1750832998</v>
      </c>
      <c r="K48" s="61"/>
      <c r="L48" s="70">
        <v>-2.4300000000000002</v>
      </c>
      <c r="M48" s="61"/>
      <c r="N48" s="62">
        <v>719710621</v>
      </c>
      <c r="O48" s="61"/>
      <c r="P48" s="87">
        <v>-5251152031</v>
      </c>
      <c r="Q48" s="87"/>
      <c r="R48" s="61"/>
      <c r="S48" s="62">
        <v>16719931</v>
      </c>
      <c r="T48" s="61"/>
      <c r="U48" s="62">
        <f t="shared" si="0"/>
        <v>-4514721479</v>
      </c>
      <c r="V48" s="65"/>
      <c r="W48" s="67">
        <f>U48/درآمد!$F$12*100</f>
        <v>-4.7882578857863383</v>
      </c>
    </row>
    <row r="49" spans="1:23" ht="21.75" customHeight="1" x14ac:dyDescent="0.2">
      <c r="A49" s="76" t="s">
        <v>46</v>
      </c>
      <c r="B49" s="76"/>
      <c r="D49" s="62">
        <v>0</v>
      </c>
      <c r="E49" s="61"/>
      <c r="F49" s="62">
        <v>7964034689</v>
      </c>
      <c r="G49" s="61"/>
      <c r="H49" s="62">
        <v>0</v>
      </c>
      <c r="I49" s="61"/>
      <c r="J49" s="62">
        <f t="shared" si="1"/>
        <v>7964034689</v>
      </c>
      <c r="K49" s="61"/>
      <c r="L49" s="70">
        <v>11.05</v>
      </c>
      <c r="M49" s="61"/>
      <c r="N49" s="62">
        <v>10394306400</v>
      </c>
      <c r="O49" s="61"/>
      <c r="P49" s="87">
        <v>3692353322</v>
      </c>
      <c r="Q49" s="87"/>
      <c r="R49" s="61"/>
      <c r="S49" s="62">
        <v>-2002169357</v>
      </c>
      <c r="T49" s="61"/>
      <c r="U49" s="62">
        <f t="shared" si="0"/>
        <v>12084490365</v>
      </c>
      <c r="V49" s="65"/>
      <c r="W49" s="67">
        <f>U49/درآمد!$F$12*100</f>
        <v>12.816661350001359</v>
      </c>
    </row>
    <row r="50" spans="1:23" ht="21.75" customHeight="1" x14ac:dyDescent="0.2">
      <c r="A50" s="76" t="s">
        <v>53</v>
      </c>
      <c r="B50" s="76"/>
      <c r="D50" s="62">
        <v>0</v>
      </c>
      <c r="E50" s="61"/>
      <c r="F50" s="62">
        <v>-27063407</v>
      </c>
      <c r="G50" s="61"/>
      <c r="H50" s="62">
        <v>0</v>
      </c>
      <c r="I50" s="61"/>
      <c r="J50" s="62">
        <f t="shared" si="1"/>
        <v>-27063407</v>
      </c>
      <c r="K50" s="61"/>
      <c r="L50" s="70">
        <v>-0.04</v>
      </c>
      <c r="M50" s="61"/>
      <c r="N50" s="62">
        <v>524048570</v>
      </c>
      <c r="O50" s="61"/>
      <c r="P50" s="87">
        <v>246096888</v>
      </c>
      <c r="Q50" s="87"/>
      <c r="R50" s="61"/>
      <c r="S50" s="62">
        <v>-172439122</v>
      </c>
      <c r="T50" s="61"/>
      <c r="U50" s="62">
        <f t="shared" si="0"/>
        <v>597706336</v>
      </c>
      <c r="V50" s="65"/>
      <c r="W50" s="67">
        <f>U50/درآمد!$F$12*100</f>
        <v>0.6339199638446753</v>
      </c>
    </row>
    <row r="51" spans="1:23" ht="21.75" customHeight="1" x14ac:dyDescent="0.2">
      <c r="A51" s="76" t="s">
        <v>136</v>
      </c>
      <c r="B51" s="76"/>
      <c r="D51" s="62">
        <v>0</v>
      </c>
      <c r="E51" s="61"/>
      <c r="F51" s="62">
        <v>0</v>
      </c>
      <c r="G51" s="61"/>
      <c r="H51" s="62">
        <v>0</v>
      </c>
      <c r="I51" s="61"/>
      <c r="J51" s="62">
        <f t="shared" si="1"/>
        <v>0</v>
      </c>
      <c r="K51" s="61"/>
      <c r="L51" s="70">
        <v>0</v>
      </c>
      <c r="M51" s="61"/>
      <c r="N51" s="62">
        <v>118379449</v>
      </c>
      <c r="O51" s="61"/>
      <c r="P51" s="87">
        <v>0</v>
      </c>
      <c r="Q51" s="87"/>
      <c r="R51" s="61"/>
      <c r="S51" s="62">
        <v>-382827590</v>
      </c>
      <c r="T51" s="61"/>
      <c r="U51" s="62">
        <f t="shared" si="0"/>
        <v>-264448141</v>
      </c>
      <c r="V51" s="65"/>
      <c r="W51" s="67">
        <f>U51/درآمد!$F$12*100</f>
        <v>-0.2804704348683893</v>
      </c>
    </row>
    <row r="52" spans="1:23" ht="21.75" customHeight="1" x14ac:dyDescent="0.2">
      <c r="A52" s="76" t="s">
        <v>61</v>
      </c>
      <c r="B52" s="76"/>
      <c r="D52" s="62">
        <v>0</v>
      </c>
      <c r="E52" s="61"/>
      <c r="F52" s="62">
        <v>961702644</v>
      </c>
      <c r="G52" s="61"/>
      <c r="H52" s="62">
        <v>0</v>
      </c>
      <c r="I52" s="61"/>
      <c r="J52" s="62">
        <f t="shared" si="1"/>
        <v>961702644</v>
      </c>
      <c r="K52" s="61"/>
      <c r="L52" s="70">
        <v>1.33</v>
      </c>
      <c r="M52" s="61"/>
      <c r="N52" s="62">
        <v>1951951349</v>
      </c>
      <c r="O52" s="61"/>
      <c r="P52" s="87">
        <v>-38115468</v>
      </c>
      <c r="Q52" s="87"/>
      <c r="R52" s="61"/>
      <c r="S52" s="62">
        <v>-81773674</v>
      </c>
      <c r="T52" s="61"/>
      <c r="U52" s="62">
        <f t="shared" si="0"/>
        <v>1832062207</v>
      </c>
      <c r="V52" s="65"/>
      <c r="W52" s="67">
        <f>U52/درآمد!$F$12*100</f>
        <v>1.9430625678069371</v>
      </c>
    </row>
    <row r="53" spans="1:23" ht="21.75" customHeight="1" x14ac:dyDescent="0.2">
      <c r="A53" s="76" t="s">
        <v>137</v>
      </c>
      <c r="B53" s="76"/>
      <c r="D53" s="62">
        <v>0</v>
      </c>
      <c r="E53" s="61"/>
      <c r="F53" s="62">
        <v>0</v>
      </c>
      <c r="G53" s="61"/>
      <c r="H53" s="62">
        <v>0</v>
      </c>
      <c r="I53" s="61"/>
      <c r="J53" s="62">
        <f t="shared" si="1"/>
        <v>0</v>
      </c>
      <c r="K53" s="61"/>
      <c r="L53" s="70">
        <v>0</v>
      </c>
      <c r="M53" s="61"/>
      <c r="N53" s="62">
        <v>0</v>
      </c>
      <c r="O53" s="61"/>
      <c r="P53" s="87">
        <v>0</v>
      </c>
      <c r="Q53" s="87"/>
      <c r="R53" s="61"/>
      <c r="S53" s="62">
        <v>-322750346</v>
      </c>
      <c r="T53" s="61"/>
      <c r="U53" s="62">
        <f t="shared" si="0"/>
        <v>-322750346</v>
      </c>
      <c r="V53" s="65"/>
      <c r="W53" s="67">
        <f>U53/درآمد!$F$12*100</f>
        <v>-0.34230503400113937</v>
      </c>
    </row>
    <row r="54" spans="1:23" ht="21.75" customHeight="1" x14ac:dyDescent="0.2">
      <c r="A54" s="76" t="s">
        <v>50</v>
      </c>
      <c r="B54" s="76"/>
      <c r="D54" s="62">
        <v>0</v>
      </c>
      <c r="E54" s="61"/>
      <c r="F54" s="62">
        <v>3815570140</v>
      </c>
      <c r="G54" s="61"/>
      <c r="H54" s="62">
        <v>0</v>
      </c>
      <c r="I54" s="61"/>
      <c r="J54" s="62">
        <f t="shared" si="1"/>
        <v>3815570140</v>
      </c>
      <c r="K54" s="61"/>
      <c r="L54" s="70">
        <v>5.3</v>
      </c>
      <c r="M54" s="61"/>
      <c r="N54" s="62">
        <v>2827114973</v>
      </c>
      <c r="O54" s="61"/>
      <c r="P54" s="87">
        <v>-1100702189</v>
      </c>
      <c r="Q54" s="87"/>
      <c r="R54" s="61"/>
      <c r="S54" s="62">
        <v>-9648445</v>
      </c>
      <c r="T54" s="61"/>
      <c r="U54" s="62">
        <f t="shared" si="0"/>
        <v>1716764339</v>
      </c>
      <c r="V54" s="65"/>
      <c r="W54" s="67">
        <f>U54/درآمد!$F$12*100</f>
        <v>1.820779071862989</v>
      </c>
    </row>
    <row r="55" spans="1:23" ht="21.75" customHeight="1" x14ac:dyDescent="0.2">
      <c r="A55" s="76" t="s">
        <v>44</v>
      </c>
      <c r="B55" s="76"/>
      <c r="D55" s="62">
        <v>10909476581</v>
      </c>
      <c r="E55" s="61"/>
      <c r="F55" s="62">
        <v>-5747990942</v>
      </c>
      <c r="G55" s="61"/>
      <c r="H55" s="62">
        <v>0</v>
      </c>
      <c r="I55" s="61"/>
      <c r="J55" s="62">
        <f t="shared" si="1"/>
        <v>5161485639</v>
      </c>
      <c r="K55" s="61"/>
      <c r="L55" s="70">
        <v>7.16</v>
      </c>
      <c r="M55" s="61"/>
      <c r="N55" s="62">
        <v>10909476581</v>
      </c>
      <c r="O55" s="61"/>
      <c r="P55" s="87">
        <v>-13408525525</v>
      </c>
      <c r="Q55" s="87"/>
      <c r="R55" s="61"/>
      <c r="S55" s="62">
        <v>-338557410</v>
      </c>
      <c r="T55" s="61"/>
      <c r="U55" s="62">
        <f t="shared" si="0"/>
        <v>-2837606354</v>
      </c>
      <c r="V55" s="65"/>
      <c r="W55" s="67">
        <f>U55/درآمد!$F$12*100</f>
        <v>-3.0095302809925388</v>
      </c>
    </row>
    <row r="56" spans="1:23" ht="21.75" customHeight="1" x14ac:dyDescent="0.2">
      <c r="A56" s="76" t="s">
        <v>138</v>
      </c>
      <c r="B56" s="76"/>
      <c r="D56" s="62">
        <v>0</v>
      </c>
      <c r="E56" s="61"/>
      <c r="F56" s="62">
        <v>0</v>
      </c>
      <c r="G56" s="61"/>
      <c r="H56" s="62">
        <v>0</v>
      </c>
      <c r="I56" s="61"/>
      <c r="J56" s="62">
        <f t="shared" si="1"/>
        <v>0</v>
      </c>
      <c r="K56" s="61"/>
      <c r="L56" s="70">
        <v>0</v>
      </c>
      <c r="M56" s="61"/>
      <c r="N56" s="62">
        <v>1924831540</v>
      </c>
      <c r="O56" s="61"/>
      <c r="P56" s="87">
        <v>0</v>
      </c>
      <c r="Q56" s="87"/>
      <c r="R56" s="61"/>
      <c r="S56" s="62">
        <v>-8931157776</v>
      </c>
      <c r="T56" s="61"/>
      <c r="U56" s="62">
        <f t="shared" si="0"/>
        <v>-7006326236</v>
      </c>
      <c r="V56" s="65"/>
      <c r="W56" s="67">
        <f>U56/درآمد!$F$12*100</f>
        <v>-7.4308231429039431</v>
      </c>
    </row>
    <row r="57" spans="1:23" ht="21.75" customHeight="1" x14ac:dyDescent="0.2">
      <c r="A57" s="76" t="s">
        <v>19</v>
      </c>
      <c r="B57" s="76"/>
      <c r="D57" s="62">
        <v>0</v>
      </c>
      <c r="E57" s="61"/>
      <c r="F57" s="62">
        <v>188471880</v>
      </c>
      <c r="G57" s="61"/>
      <c r="H57" s="62">
        <v>0</v>
      </c>
      <c r="I57" s="61"/>
      <c r="J57" s="62">
        <f t="shared" si="1"/>
        <v>188471880</v>
      </c>
      <c r="K57" s="61"/>
      <c r="L57" s="70">
        <v>0.26</v>
      </c>
      <c r="M57" s="61"/>
      <c r="N57" s="62">
        <v>54002642</v>
      </c>
      <c r="O57" s="61"/>
      <c r="P57" s="87">
        <v>75735155</v>
      </c>
      <c r="Q57" s="87"/>
      <c r="R57" s="61"/>
      <c r="S57" s="62">
        <v>0</v>
      </c>
      <c r="T57" s="61"/>
      <c r="U57" s="62">
        <f t="shared" si="0"/>
        <v>129737797</v>
      </c>
      <c r="V57" s="65"/>
      <c r="W57" s="67">
        <f>U57/درآمد!$F$12*100</f>
        <v>0.13759830644245977</v>
      </c>
    </row>
    <row r="58" spans="1:23" ht="21.75" customHeight="1" x14ac:dyDescent="0.2">
      <c r="A58" s="76" t="s">
        <v>42</v>
      </c>
      <c r="B58" s="76"/>
      <c r="D58" s="62">
        <v>0</v>
      </c>
      <c r="E58" s="61"/>
      <c r="F58" s="62">
        <v>296833689</v>
      </c>
      <c r="G58" s="61"/>
      <c r="H58" s="62">
        <v>0</v>
      </c>
      <c r="I58" s="61"/>
      <c r="J58" s="62">
        <f t="shared" si="1"/>
        <v>296833689</v>
      </c>
      <c r="K58" s="61"/>
      <c r="L58" s="70">
        <v>0.41</v>
      </c>
      <c r="M58" s="61"/>
      <c r="N58" s="62">
        <v>27520418</v>
      </c>
      <c r="O58" s="61"/>
      <c r="P58" s="87">
        <v>312237345</v>
      </c>
      <c r="Q58" s="87"/>
      <c r="R58" s="61"/>
      <c r="S58" s="62">
        <v>0</v>
      </c>
      <c r="T58" s="61"/>
      <c r="U58" s="62">
        <f t="shared" si="0"/>
        <v>339757763</v>
      </c>
      <c r="V58" s="65"/>
      <c r="W58" s="67">
        <f>U58/درآمد!$F$12*100</f>
        <v>0.36034289058784169</v>
      </c>
    </row>
    <row r="59" spans="1:23" ht="21.75" customHeight="1" x14ac:dyDescent="0.2">
      <c r="A59" s="76" t="s">
        <v>30</v>
      </c>
      <c r="B59" s="76"/>
      <c r="D59" s="62">
        <v>0</v>
      </c>
      <c r="E59" s="61"/>
      <c r="F59" s="62">
        <v>900307864</v>
      </c>
      <c r="G59" s="61"/>
      <c r="H59" s="62">
        <v>0</v>
      </c>
      <c r="I59" s="61"/>
      <c r="J59" s="62">
        <f t="shared" si="1"/>
        <v>900307864</v>
      </c>
      <c r="K59" s="61"/>
      <c r="L59" s="70">
        <v>1.25</v>
      </c>
      <c r="M59" s="61"/>
      <c r="N59" s="62">
        <v>12939650232</v>
      </c>
      <c r="O59" s="61"/>
      <c r="P59" s="87">
        <v>-1722328088</v>
      </c>
      <c r="Q59" s="87"/>
      <c r="R59" s="61"/>
      <c r="S59" s="62">
        <v>0</v>
      </c>
      <c r="T59" s="61"/>
      <c r="U59" s="62">
        <f t="shared" si="0"/>
        <v>11217322144</v>
      </c>
      <c r="V59" s="65"/>
      <c r="W59" s="67">
        <f>U59/درآمد!$F$12*100</f>
        <v>11.896953436275027</v>
      </c>
    </row>
    <row r="60" spans="1:23" ht="21.75" customHeight="1" x14ac:dyDescent="0.2">
      <c r="A60" s="76" t="s">
        <v>63</v>
      </c>
      <c r="B60" s="76"/>
      <c r="D60" s="62">
        <v>0</v>
      </c>
      <c r="E60" s="61"/>
      <c r="F60" s="62">
        <v>1105880625</v>
      </c>
      <c r="G60" s="61"/>
      <c r="H60" s="62">
        <v>0</v>
      </c>
      <c r="I60" s="61"/>
      <c r="J60" s="62">
        <f t="shared" si="1"/>
        <v>1105880625</v>
      </c>
      <c r="K60" s="61"/>
      <c r="L60" s="70">
        <v>1.53</v>
      </c>
      <c r="M60" s="61"/>
      <c r="N60" s="62">
        <v>718312208</v>
      </c>
      <c r="O60" s="61"/>
      <c r="P60" s="87">
        <v>-397620000</v>
      </c>
      <c r="Q60" s="87"/>
      <c r="R60" s="61"/>
      <c r="S60" s="62">
        <v>0</v>
      </c>
      <c r="T60" s="61"/>
      <c r="U60" s="62">
        <f t="shared" si="0"/>
        <v>320692208</v>
      </c>
      <c r="V60" s="65"/>
      <c r="W60" s="67">
        <f>U60/درآمد!$F$12*100</f>
        <v>0.34012219823721107</v>
      </c>
    </row>
    <row r="61" spans="1:23" ht="21.75" customHeight="1" x14ac:dyDescent="0.2">
      <c r="A61" s="76" t="s">
        <v>45</v>
      </c>
      <c r="B61" s="76"/>
      <c r="D61" s="62">
        <v>0</v>
      </c>
      <c r="E61" s="61"/>
      <c r="F61" s="62">
        <v>543825</v>
      </c>
      <c r="G61" s="61"/>
      <c r="H61" s="62">
        <v>0</v>
      </c>
      <c r="I61" s="61"/>
      <c r="J61" s="62">
        <f t="shared" si="1"/>
        <v>543825</v>
      </c>
      <c r="K61" s="61"/>
      <c r="L61" s="70">
        <v>0</v>
      </c>
      <c r="M61" s="61"/>
      <c r="N61" s="62">
        <v>789580</v>
      </c>
      <c r="O61" s="61"/>
      <c r="P61" s="87">
        <v>53996</v>
      </c>
      <c r="Q61" s="87"/>
      <c r="R61" s="61"/>
      <c r="S61" s="62">
        <v>0</v>
      </c>
      <c r="T61" s="61"/>
      <c r="U61" s="62">
        <f t="shared" si="0"/>
        <v>843576</v>
      </c>
      <c r="V61" s="65"/>
      <c r="W61" s="67">
        <f>U61/درآمد!$F$12*100</f>
        <v>8.9468629527834865E-4</v>
      </c>
    </row>
    <row r="62" spans="1:23" ht="21.75" customHeight="1" x14ac:dyDescent="0.2">
      <c r="A62" s="76" t="s">
        <v>64</v>
      </c>
      <c r="B62" s="76"/>
      <c r="D62" s="62">
        <v>0</v>
      </c>
      <c r="E62" s="61"/>
      <c r="F62" s="62">
        <v>195728644</v>
      </c>
      <c r="G62" s="61"/>
      <c r="H62" s="62">
        <v>0</v>
      </c>
      <c r="I62" s="61"/>
      <c r="J62" s="62">
        <f t="shared" si="1"/>
        <v>195728644</v>
      </c>
      <c r="K62" s="61"/>
      <c r="L62" s="70">
        <v>0.27</v>
      </c>
      <c r="M62" s="61"/>
      <c r="N62" s="62">
        <v>142974615</v>
      </c>
      <c r="O62" s="61"/>
      <c r="P62" s="87">
        <v>-7989030</v>
      </c>
      <c r="Q62" s="87"/>
      <c r="R62" s="61"/>
      <c r="S62" s="62">
        <v>0</v>
      </c>
      <c r="T62" s="61"/>
      <c r="U62" s="62">
        <f t="shared" si="0"/>
        <v>134985585</v>
      </c>
      <c r="V62" s="65"/>
      <c r="W62" s="67">
        <f>U62/درآمد!$F$12*100</f>
        <v>0.14316404563386181</v>
      </c>
    </row>
    <row r="63" spans="1:23" ht="21.75" customHeight="1" x14ac:dyDescent="0.2">
      <c r="A63" s="76" t="s">
        <v>68</v>
      </c>
      <c r="B63" s="76"/>
      <c r="D63" s="62">
        <v>0</v>
      </c>
      <c r="E63" s="61"/>
      <c r="F63" s="62">
        <v>72775863</v>
      </c>
      <c r="G63" s="61"/>
      <c r="H63" s="62">
        <v>0</v>
      </c>
      <c r="I63" s="61"/>
      <c r="J63" s="62">
        <f t="shared" si="1"/>
        <v>72775863</v>
      </c>
      <c r="K63" s="61"/>
      <c r="L63" s="70">
        <v>0.1</v>
      </c>
      <c r="M63" s="61"/>
      <c r="N63" s="62">
        <v>0</v>
      </c>
      <c r="O63" s="61"/>
      <c r="P63" s="87">
        <v>72775863</v>
      </c>
      <c r="Q63" s="87"/>
      <c r="R63" s="61"/>
      <c r="S63" s="62">
        <v>0</v>
      </c>
      <c r="T63" s="61"/>
      <c r="U63" s="62">
        <f t="shared" si="0"/>
        <v>72775863</v>
      </c>
      <c r="V63" s="65"/>
      <c r="W63" s="67">
        <f>U63/درآمد!$F$12*100</f>
        <v>7.7185182192422069E-2</v>
      </c>
    </row>
    <row r="64" spans="1:23" ht="21.75" customHeight="1" x14ac:dyDescent="0.2">
      <c r="A64" s="76" t="s">
        <v>69</v>
      </c>
      <c r="B64" s="76"/>
      <c r="D64" s="62">
        <v>0</v>
      </c>
      <c r="E64" s="61"/>
      <c r="F64" s="62">
        <v>53450694</v>
      </c>
      <c r="G64" s="61"/>
      <c r="H64" s="62">
        <v>0</v>
      </c>
      <c r="I64" s="61"/>
      <c r="J64" s="62">
        <f t="shared" si="1"/>
        <v>53450694</v>
      </c>
      <c r="K64" s="61"/>
      <c r="L64" s="70">
        <v>7.0000000000000007E-2</v>
      </c>
      <c r="M64" s="61"/>
      <c r="N64" s="62">
        <v>0</v>
      </c>
      <c r="O64" s="61"/>
      <c r="P64" s="87">
        <v>53450694</v>
      </c>
      <c r="Q64" s="87"/>
      <c r="R64" s="61"/>
      <c r="S64" s="62">
        <v>0</v>
      </c>
      <c r="T64" s="61"/>
      <c r="U64" s="62">
        <f t="shared" si="0"/>
        <v>53450694</v>
      </c>
      <c r="V64" s="65"/>
      <c r="W64" s="67">
        <f>U64/درآمد!$F$12*100</f>
        <v>5.6689146437210937E-2</v>
      </c>
    </row>
    <row r="65" spans="1:23" ht="21.75" customHeight="1" x14ac:dyDescent="0.2">
      <c r="A65" s="76" t="s">
        <v>67</v>
      </c>
      <c r="B65" s="76"/>
      <c r="D65" s="62">
        <v>0</v>
      </c>
      <c r="E65" s="61"/>
      <c r="F65" s="62">
        <v>-27286400</v>
      </c>
      <c r="G65" s="61"/>
      <c r="H65" s="62">
        <v>0</v>
      </c>
      <c r="I65" s="61"/>
      <c r="J65" s="62">
        <f t="shared" si="1"/>
        <v>-27286400</v>
      </c>
      <c r="K65" s="61"/>
      <c r="L65" s="70">
        <v>-0.04</v>
      </c>
      <c r="M65" s="61"/>
      <c r="N65" s="62">
        <v>0</v>
      </c>
      <c r="O65" s="61"/>
      <c r="P65" s="87">
        <v>-27286400</v>
      </c>
      <c r="Q65" s="87"/>
      <c r="R65" s="61"/>
      <c r="S65" s="62">
        <v>0</v>
      </c>
      <c r="T65" s="61"/>
      <c r="U65" s="62">
        <f t="shared" si="0"/>
        <v>-27286400</v>
      </c>
      <c r="V65" s="65"/>
      <c r="W65" s="67">
        <f>U65/درآمد!$F$12*100</f>
        <v>-2.8939619106616511E-2</v>
      </c>
    </row>
    <row r="66" spans="1:23" ht="21.75" customHeight="1" x14ac:dyDescent="0.2">
      <c r="A66" s="76" t="s">
        <v>55</v>
      </c>
      <c r="B66" s="76"/>
      <c r="D66" s="62">
        <v>0</v>
      </c>
      <c r="E66" s="61"/>
      <c r="F66" s="62">
        <v>4695969338</v>
      </c>
      <c r="G66" s="61"/>
      <c r="H66" s="62">
        <v>0</v>
      </c>
      <c r="I66" s="61"/>
      <c r="J66" s="62">
        <f t="shared" si="1"/>
        <v>4695969338</v>
      </c>
      <c r="K66" s="61"/>
      <c r="L66" s="70">
        <v>6.52</v>
      </c>
      <c r="M66" s="61"/>
      <c r="N66" s="62">
        <v>0</v>
      </c>
      <c r="O66" s="61"/>
      <c r="P66" s="87">
        <v>5122875642</v>
      </c>
      <c r="Q66" s="87"/>
      <c r="R66" s="61"/>
      <c r="S66" s="62">
        <v>0</v>
      </c>
      <c r="T66" s="61"/>
      <c r="U66" s="62">
        <f t="shared" si="0"/>
        <v>5122875642</v>
      </c>
      <c r="V66" s="65"/>
      <c r="W66" s="67">
        <f>U66/درآمد!$F$12*100</f>
        <v>5.4332586860136738</v>
      </c>
    </row>
    <row r="67" spans="1:23" ht="21.75" customHeight="1" x14ac:dyDescent="0.2">
      <c r="A67" s="76" t="s">
        <v>27</v>
      </c>
      <c r="B67" s="76"/>
      <c r="D67" s="62">
        <v>0</v>
      </c>
      <c r="E67" s="61"/>
      <c r="F67" s="62">
        <v>1725226241</v>
      </c>
      <c r="G67" s="61"/>
      <c r="H67" s="62">
        <v>0</v>
      </c>
      <c r="I67" s="61"/>
      <c r="J67" s="62">
        <f t="shared" si="1"/>
        <v>1725226241</v>
      </c>
      <c r="K67" s="61"/>
      <c r="L67" s="70">
        <v>2.39</v>
      </c>
      <c r="M67" s="61"/>
      <c r="N67" s="62">
        <v>0</v>
      </c>
      <c r="O67" s="61"/>
      <c r="P67" s="87">
        <v>1501625945</v>
      </c>
      <c r="Q67" s="87"/>
      <c r="R67" s="61"/>
      <c r="S67" s="62">
        <v>0</v>
      </c>
      <c r="T67" s="61"/>
      <c r="U67" s="62">
        <f t="shared" si="0"/>
        <v>1501625945</v>
      </c>
      <c r="V67" s="65"/>
      <c r="W67" s="67">
        <f>U67/درآمد!$F$12*100</f>
        <v>1.5926059461458117</v>
      </c>
    </row>
    <row r="68" spans="1:23" ht="21.75" customHeight="1" x14ac:dyDescent="0.2">
      <c r="A68" s="76" t="s">
        <v>35</v>
      </c>
      <c r="B68" s="76"/>
      <c r="D68" s="62">
        <v>0</v>
      </c>
      <c r="E68" s="61"/>
      <c r="F68" s="62">
        <v>830890855</v>
      </c>
      <c r="G68" s="61"/>
      <c r="H68" s="62">
        <v>0</v>
      </c>
      <c r="I68" s="61"/>
      <c r="J68" s="62">
        <f t="shared" si="1"/>
        <v>830890855</v>
      </c>
      <c r="K68" s="61"/>
      <c r="L68" s="70">
        <v>1.1499999999999999</v>
      </c>
      <c r="M68" s="61"/>
      <c r="N68" s="62">
        <v>0</v>
      </c>
      <c r="O68" s="61"/>
      <c r="P68" s="87">
        <v>835730667</v>
      </c>
      <c r="Q68" s="87"/>
      <c r="R68" s="61"/>
      <c r="S68" s="62">
        <v>0</v>
      </c>
      <c r="T68" s="61"/>
      <c r="U68" s="62">
        <f t="shared" si="0"/>
        <v>835730667</v>
      </c>
      <c r="V68" s="65"/>
      <c r="W68" s="67">
        <f>U68/درآمد!$F$12*100</f>
        <v>0.88636563191548023</v>
      </c>
    </row>
    <row r="69" spans="1:23" ht="21.75" customHeight="1" x14ac:dyDescent="0.2">
      <c r="A69" s="76" t="s">
        <v>65</v>
      </c>
      <c r="B69" s="76"/>
      <c r="D69" s="62">
        <v>0</v>
      </c>
      <c r="E69" s="61"/>
      <c r="F69" s="62">
        <v>204528571</v>
      </c>
      <c r="G69" s="61"/>
      <c r="H69" s="62">
        <v>0</v>
      </c>
      <c r="I69" s="61"/>
      <c r="J69" s="62">
        <f t="shared" si="1"/>
        <v>204528571</v>
      </c>
      <c r="K69" s="61"/>
      <c r="L69" s="70">
        <v>0.28000000000000003</v>
      </c>
      <c r="M69" s="61"/>
      <c r="N69" s="62">
        <v>0</v>
      </c>
      <c r="O69" s="61"/>
      <c r="P69" s="87">
        <v>-38961542</v>
      </c>
      <c r="Q69" s="87"/>
      <c r="R69" s="61"/>
      <c r="S69" s="62">
        <v>0</v>
      </c>
      <c r="T69" s="61"/>
      <c r="U69" s="62">
        <f t="shared" si="0"/>
        <v>-38961542</v>
      </c>
      <c r="V69" s="65"/>
      <c r="W69" s="67">
        <f>U69/درآمد!$F$12*100</f>
        <v>-4.1322130632345841E-2</v>
      </c>
    </row>
    <row r="70" spans="1:23" ht="21.75" customHeight="1" x14ac:dyDescent="0.2">
      <c r="A70" s="76" t="s">
        <v>71</v>
      </c>
      <c r="B70" s="76"/>
      <c r="D70" s="62">
        <v>0</v>
      </c>
      <c r="E70" s="61"/>
      <c r="F70" s="62">
        <v>420331751</v>
      </c>
      <c r="G70" s="61"/>
      <c r="H70" s="62">
        <v>0</v>
      </c>
      <c r="I70" s="61"/>
      <c r="J70" s="62">
        <f t="shared" si="1"/>
        <v>420331751</v>
      </c>
      <c r="K70" s="61"/>
      <c r="L70" s="70">
        <v>0.57999999999999996</v>
      </c>
      <c r="M70" s="61"/>
      <c r="N70" s="62">
        <v>0</v>
      </c>
      <c r="O70" s="61"/>
      <c r="P70" s="87">
        <v>420331751</v>
      </c>
      <c r="Q70" s="87"/>
      <c r="R70" s="61"/>
      <c r="S70" s="62">
        <v>0</v>
      </c>
      <c r="T70" s="61"/>
      <c r="U70" s="62">
        <f t="shared" si="0"/>
        <v>420331751</v>
      </c>
      <c r="V70" s="65"/>
      <c r="W70" s="67">
        <f>U70/درآمد!$F$12*100</f>
        <v>0.445798667920912</v>
      </c>
    </row>
    <row r="71" spans="1:23" ht="21.75" customHeight="1" x14ac:dyDescent="0.2">
      <c r="A71" s="78" t="s">
        <v>70</v>
      </c>
      <c r="B71" s="78"/>
      <c r="D71" s="63">
        <v>0</v>
      </c>
      <c r="E71" s="61"/>
      <c r="F71" s="63">
        <v>201691785</v>
      </c>
      <c r="G71" s="61"/>
      <c r="H71" s="63">
        <v>0</v>
      </c>
      <c r="I71" s="61"/>
      <c r="J71" s="62">
        <f t="shared" si="1"/>
        <v>201691785</v>
      </c>
      <c r="K71" s="61"/>
      <c r="L71" s="71">
        <v>0.28000000000000003</v>
      </c>
      <c r="M71" s="61"/>
      <c r="N71" s="63">
        <v>0</v>
      </c>
      <c r="O71" s="61"/>
      <c r="P71" s="87">
        <v>201691785</v>
      </c>
      <c r="Q71" s="88"/>
      <c r="R71" s="61"/>
      <c r="S71" s="63">
        <v>0</v>
      </c>
      <c r="T71" s="61"/>
      <c r="U71" s="62">
        <f t="shared" si="0"/>
        <v>201691785</v>
      </c>
      <c r="V71" s="65"/>
      <c r="W71" s="67">
        <f>U71/درآمد!$F$12*100</f>
        <v>0.21391181815239788</v>
      </c>
    </row>
    <row r="72" spans="1:23" ht="21.75" customHeight="1" thickBot="1" x14ac:dyDescent="0.25">
      <c r="A72" s="75" t="s">
        <v>72</v>
      </c>
      <c r="B72" s="75"/>
      <c r="D72" s="64">
        <f>SUM(D9:D71)</f>
        <v>10909476581</v>
      </c>
      <c r="E72" s="61"/>
      <c r="F72" s="64">
        <f>SUM(F9:F71)</f>
        <v>19347785431</v>
      </c>
      <c r="G72" s="61"/>
      <c r="H72" s="64">
        <f>SUM(H9:H71)</f>
        <v>40207267597</v>
      </c>
      <c r="I72" s="61"/>
      <c r="J72" s="64">
        <f>SUM(J9:J71)</f>
        <v>70464529609</v>
      </c>
      <c r="K72" s="61"/>
      <c r="L72" s="72">
        <f>SUM(L9:L71)</f>
        <v>97.749999999999957</v>
      </c>
      <c r="M72" s="61"/>
      <c r="N72" s="64">
        <f>SUM(N9:N71)</f>
        <v>157782485273</v>
      </c>
      <c r="O72" s="61"/>
      <c r="P72" s="87">
        <f>SUM(P9:Q71)</f>
        <v>-29768726586</v>
      </c>
      <c r="Q72" s="87"/>
      <c r="R72" s="61"/>
      <c r="S72" s="64">
        <f>SUM(S9:S71)</f>
        <v>-36405754968</v>
      </c>
      <c r="T72" s="61"/>
      <c r="U72" s="66">
        <f>SUM(U9:U71)</f>
        <v>91608003719</v>
      </c>
      <c r="V72" s="65"/>
      <c r="W72" s="68">
        <f>U72/درآمد!$F$12*100</f>
        <v>97.158318237120639</v>
      </c>
    </row>
    <row r="73" spans="1:23" ht="13.5" thickTop="1" x14ac:dyDescent="0.2">
      <c r="D73" s="65"/>
      <c r="F73" s="65"/>
      <c r="H73" s="22"/>
      <c r="N73" s="22"/>
      <c r="Q73" s="65"/>
      <c r="S73" s="22"/>
    </row>
  </sheetData>
  <mergeCells count="138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P69:Q69"/>
    <mergeCell ref="A70:B70"/>
    <mergeCell ref="P70:Q70"/>
    <mergeCell ref="A71:B71"/>
    <mergeCell ref="P71:Q71"/>
    <mergeCell ref="A72:B72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P72:Q72"/>
  </mergeCells>
  <pageMargins left="0.39" right="0.39" top="0.39" bottom="0.39" header="0" footer="0"/>
  <pageSetup paperSize="9"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10"/>
  <sheetViews>
    <sheetView rightToLeft="1" view="pageBreakPreview" zoomScaleNormal="100" zoomScaleSheetLayoutView="100" workbookViewId="0">
      <selection activeCell="J24" sqref="J24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4.42578125" bestFit="1" customWidth="1"/>
    <col min="5" max="5" width="1.28515625" customWidth="1"/>
    <col min="6" max="6" width="14.28515625" customWidth="1"/>
    <col min="7" max="7" width="1.28515625" customWidth="1"/>
    <col min="8" max="8" width="16.5703125" customWidth="1"/>
    <col min="9" max="9" width="1.28515625" customWidth="1"/>
    <col min="10" max="10" width="19.42578125" customWidth="1"/>
    <col min="11" max="11" width="1.28515625" customWidth="1"/>
    <col min="12" max="12" width="18" bestFit="1" customWidth="1"/>
    <col min="13" max="13" width="1.28515625" customWidth="1"/>
    <col min="14" max="14" width="17.5703125" customWidth="1"/>
    <col min="15" max="15" width="1.28515625" customWidth="1"/>
    <col min="16" max="16" width="15.710937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4.45" customHeight="1" x14ac:dyDescent="0.2"/>
    <row r="5" spans="1:18" ht="14.45" customHeight="1" x14ac:dyDescent="0.2">
      <c r="A5" s="1" t="s">
        <v>139</v>
      </c>
      <c r="B5" s="84" t="s">
        <v>140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spans="1:18" ht="14.45" customHeight="1" x14ac:dyDescent="0.2">
      <c r="D6" s="81" t="s">
        <v>123</v>
      </c>
      <c r="E6" s="81"/>
      <c r="F6" s="81"/>
      <c r="G6" s="81"/>
      <c r="H6" s="81"/>
      <c r="I6" s="81"/>
      <c r="J6" s="81"/>
      <c r="L6" s="81" t="s">
        <v>124</v>
      </c>
      <c r="M6" s="81"/>
      <c r="N6" s="81"/>
      <c r="O6" s="81"/>
      <c r="P6" s="81"/>
      <c r="Q6" s="81"/>
      <c r="R6" s="81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81" t="s">
        <v>141</v>
      </c>
      <c r="B8" s="81"/>
      <c r="D8" s="2" t="s">
        <v>142</v>
      </c>
      <c r="F8" s="2" t="s">
        <v>127</v>
      </c>
      <c r="H8" s="2" t="s">
        <v>128</v>
      </c>
      <c r="J8" s="2" t="s">
        <v>72</v>
      </c>
      <c r="L8" s="2" t="s">
        <v>142</v>
      </c>
      <c r="N8" s="2" t="s">
        <v>127</v>
      </c>
      <c r="P8" s="2" t="s">
        <v>128</v>
      </c>
      <c r="R8" s="2" t="s">
        <v>72</v>
      </c>
    </row>
    <row r="9" spans="1:18" ht="21.75" customHeight="1" x14ac:dyDescent="0.2">
      <c r="A9" s="85" t="s">
        <v>84</v>
      </c>
      <c r="B9" s="85"/>
      <c r="D9" s="54">
        <v>1576350835</v>
      </c>
      <c r="E9" s="42"/>
      <c r="F9" s="55">
        <f>-7269306</f>
        <v>-7269306</v>
      </c>
      <c r="G9" s="56"/>
      <c r="H9" s="55">
        <v>-10882508</v>
      </c>
      <c r="I9" s="56"/>
      <c r="J9" s="55">
        <v>1558199021</v>
      </c>
      <c r="K9" s="56"/>
      <c r="L9" s="55">
        <v>2233506447</v>
      </c>
      <c r="M9" s="56"/>
      <c r="N9" s="55">
        <v>-25358057</v>
      </c>
      <c r="O9" s="56"/>
      <c r="P9" s="55">
        <v>-10882508</v>
      </c>
      <c r="Q9" s="56"/>
      <c r="R9" s="55">
        <v>2197265883</v>
      </c>
    </row>
    <row r="10" spans="1:18" ht="21.75" customHeight="1" x14ac:dyDescent="0.2">
      <c r="A10" s="75" t="s">
        <v>72</v>
      </c>
      <c r="B10" s="75"/>
      <c r="D10" s="49">
        <f>SUM(D9)</f>
        <v>1576350835</v>
      </c>
      <c r="E10" s="42"/>
      <c r="F10" s="57">
        <f>SUM(F9)</f>
        <v>-7269306</v>
      </c>
      <c r="G10" s="56"/>
      <c r="H10" s="57">
        <f>SUM(H9)</f>
        <v>-10882508</v>
      </c>
      <c r="I10" s="56"/>
      <c r="J10" s="57">
        <f>SUM(J9)</f>
        <v>1558199021</v>
      </c>
      <c r="K10" s="56"/>
      <c r="L10" s="57">
        <f>SUM(L9)</f>
        <v>2233506447</v>
      </c>
      <c r="M10" s="56"/>
      <c r="N10" s="57">
        <f>SUM(N9)</f>
        <v>-25358057</v>
      </c>
      <c r="O10" s="56"/>
      <c r="P10" s="57">
        <f>SUM(P9)</f>
        <v>-10882508</v>
      </c>
      <c r="Q10" s="56"/>
      <c r="R10" s="57">
        <f>SUM(R9)</f>
        <v>2197265883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10"/>
  <sheetViews>
    <sheetView rightToLeft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1.75" customHeight="1" x14ac:dyDescent="0.2">
      <c r="A2" s="73" t="s">
        <v>106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21.75" customHeight="1" x14ac:dyDescent="0.2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4.45" customHeight="1" x14ac:dyDescent="0.2"/>
    <row r="5" spans="1:10" ht="14.45" customHeight="1" x14ac:dyDescent="0.2">
      <c r="A5" s="1" t="s">
        <v>143</v>
      </c>
      <c r="B5" s="84" t="s">
        <v>144</v>
      </c>
      <c r="C5" s="84"/>
      <c r="D5" s="84"/>
      <c r="E5" s="84"/>
      <c r="F5" s="84"/>
      <c r="G5" s="84"/>
      <c r="H5" s="84"/>
      <c r="I5" s="84"/>
      <c r="J5" s="84"/>
    </row>
    <row r="6" spans="1:10" ht="14.45" customHeight="1" x14ac:dyDescent="0.2">
      <c r="D6" s="81" t="s">
        <v>123</v>
      </c>
      <c r="E6" s="81"/>
      <c r="F6" s="81"/>
      <c r="H6" s="81" t="s">
        <v>124</v>
      </c>
      <c r="I6" s="81"/>
      <c r="J6" s="81"/>
    </row>
    <row r="7" spans="1:10" ht="36.4" customHeight="1" x14ac:dyDescent="0.2">
      <c r="A7" s="81" t="s">
        <v>145</v>
      </c>
      <c r="B7" s="81"/>
      <c r="D7" s="20" t="s">
        <v>146</v>
      </c>
      <c r="E7" s="3"/>
      <c r="F7" s="59" t="s">
        <v>147</v>
      </c>
      <c r="H7" s="20" t="s">
        <v>146</v>
      </c>
      <c r="I7" s="3"/>
      <c r="J7" s="59" t="s">
        <v>147</v>
      </c>
    </row>
    <row r="8" spans="1:10" ht="21.75" customHeight="1" x14ac:dyDescent="0.2">
      <c r="A8" s="82" t="s">
        <v>104</v>
      </c>
      <c r="B8" s="82"/>
      <c r="D8" s="30">
        <v>19463016</v>
      </c>
      <c r="E8" s="31"/>
      <c r="F8" s="40">
        <f>D8/$D$10*100</f>
        <v>95.498493335007481</v>
      </c>
      <c r="G8" s="31"/>
      <c r="H8" s="30">
        <v>45720665</v>
      </c>
      <c r="I8" s="31"/>
      <c r="J8" s="40">
        <f>H8/$H$10*100</f>
        <v>89.824591548650488</v>
      </c>
    </row>
    <row r="9" spans="1:10" ht="21.75" customHeight="1" x14ac:dyDescent="0.2">
      <c r="A9" s="78" t="s">
        <v>105</v>
      </c>
      <c r="B9" s="78"/>
      <c r="D9" s="33">
        <v>917427</v>
      </c>
      <c r="E9" s="31"/>
      <c r="F9" s="40">
        <f>D9/$D$10*100</f>
        <v>4.5015066649925126</v>
      </c>
      <c r="G9" s="31"/>
      <c r="H9" s="33">
        <v>5179277</v>
      </c>
      <c r="I9" s="31"/>
      <c r="J9" s="40">
        <f>H9/$H$10*100</f>
        <v>10.175408451349513</v>
      </c>
    </row>
    <row r="10" spans="1:10" ht="21.75" customHeight="1" x14ac:dyDescent="0.2">
      <c r="A10" s="75" t="s">
        <v>72</v>
      </c>
      <c r="B10" s="75"/>
      <c r="D10" s="34">
        <f>SUM(D8:D9)</f>
        <v>20380443</v>
      </c>
      <c r="E10" s="31"/>
      <c r="F10" s="58">
        <f>SUM(F8:F9)</f>
        <v>100</v>
      </c>
      <c r="G10" s="31"/>
      <c r="H10" s="34">
        <f>SUM(H8:H9)</f>
        <v>50899942</v>
      </c>
      <c r="I10" s="31"/>
      <c r="J10" s="58">
        <f>SUM(J8:J9)</f>
        <v>100</v>
      </c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صورت وضعیت</vt:lpstr>
      <vt:lpstr>سهام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 Solgi</cp:lastModifiedBy>
  <cp:lastPrinted>2024-09-24T07:45:34Z</cp:lastPrinted>
  <dcterms:created xsi:type="dcterms:W3CDTF">2024-09-22T10:05:39Z</dcterms:created>
  <dcterms:modified xsi:type="dcterms:W3CDTF">2024-09-29T10:15:58Z</dcterms:modified>
</cp:coreProperties>
</file>