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0730\"/>
    </mc:Choice>
  </mc:AlternateContent>
  <xr:revisionPtr revIDLastSave="0" documentId="13_ncr:1_{F25D49BE-80AE-4226-977B-EEF22D9F28A9}" xr6:coauthVersionLast="47" xr6:coauthVersionMax="47" xr10:uidLastSave="{00000000-0000-0000-0000-000000000000}"/>
  <bookViews>
    <workbookView xWindow="-120" yWindow="-120" windowWidth="29040" windowHeight="15840" tabRatio="803" firstSheet="4" activeTab="1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درآمد سود سهام" sheetId="15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3">اوراق!$A$1:$AM$10</definedName>
    <definedName name="_xlnm.Print_Area" localSheetId="2">'اوراق مشتقه'!$A$1:$AX$14</definedName>
    <definedName name="_xlnm.Print_Area" localSheetId="5">درآمد!$A$1:$K$13</definedName>
    <definedName name="_xlnm.Print_Area" localSheetId="8">'درآمد سپرده بانکی'!$A$1:$K$10</definedName>
    <definedName name="_xlnm.Print_Area" localSheetId="7">'درآمد سرمایه گذاری در اوراق به'!$A$1:$S$10</definedName>
    <definedName name="_xlnm.Print_Area" localSheetId="6">'درآمد سرمایه گذاری در سهام'!$A$1:$X$76</definedName>
    <definedName name="_xlnm.Print_Area" localSheetId="10">'درآمد سود سهام'!$A$1:$T$50</definedName>
    <definedName name="_xlnm.Print_Area" localSheetId="14">'درآمد ناشی از تغییر قیمت اوراق'!$A$1:$S$63</definedName>
    <definedName name="_xlnm.Print_Area" localSheetId="13">'درآمد ناشی از فروش'!$A$1:$S$60</definedName>
    <definedName name="_xlnm.Print_Area" localSheetId="9">'سایر درآمدها'!$A$1:$G$10</definedName>
    <definedName name="_xlnm.Print_Area" localSheetId="4">سپرده!$A$1:$M$11</definedName>
    <definedName name="_xlnm.Print_Area" localSheetId="1">سهام!$A$1:$AB$66</definedName>
    <definedName name="_xlnm.Print_Area" localSheetId="11">'سود اوراق بهادار'!$A$1:$U$9</definedName>
    <definedName name="_xlnm.Print_Area" localSheetId="12">'سود سپرده بانکی'!$A$1:$N$10</definedName>
    <definedName name="_xlnm.Print_Area" localSheetId="0">'صورت وضعیت'!$A$1:$C$28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6" i="9" l="1"/>
  <c r="Q76" i="9"/>
  <c r="N76" i="9"/>
  <c r="L76" i="9"/>
  <c r="F76" i="9"/>
  <c r="I8" i="19"/>
  <c r="I60" i="19" s="1"/>
  <c r="O50" i="15"/>
  <c r="Q59" i="19" l="1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0" i="19"/>
  <c r="Q11" i="19"/>
  <c r="Q9" i="19"/>
  <c r="Q8" i="19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9" i="15"/>
  <c r="S10" i="15"/>
  <c r="S8" i="15"/>
  <c r="J28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0" i="9"/>
  <c r="J11" i="9"/>
  <c r="J9" i="9"/>
  <c r="D10" i="13"/>
  <c r="H10" i="13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10" i="9"/>
  <c r="U11" i="9"/>
  <c r="U9" i="9"/>
  <c r="U76" i="9" s="1"/>
  <c r="F8" i="8" s="1"/>
  <c r="S50" i="15" l="1"/>
  <c r="N77" i="9" s="1"/>
  <c r="J9" i="13"/>
  <c r="J8" i="13"/>
  <c r="J10" i="13" s="1"/>
  <c r="F9" i="13"/>
  <c r="F8" i="13"/>
  <c r="F10" i="13" s="1"/>
  <c r="F11" i="8"/>
  <c r="J11" i="8"/>
  <c r="J9" i="8"/>
  <c r="D11" i="7"/>
  <c r="F11" i="7"/>
  <c r="H11" i="7"/>
  <c r="J11" i="7"/>
  <c r="L10" i="7"/>
  <c r="L9" i="7"/>
  <c r="L11" i="7" s="1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11" i="2"/>
  <c r="AB10" i="2"/>
  <c r="AB9" i="2"/>
  <c r="Q63" i="21"/>
  <c r="O63" i="21"/>
  <c r="M63" i="21"/>
  <c r="K63" i="21"/>
  <c r="I63" i="21"/>
  <c r="G63" i="21"/>
  <c r="E63" i="21"/>
  <c r="C63" i="21"/>
  <c r="Q60" i="19"/>
  <c r="O60" i="19"/>
  <c r="M60" i="19"/>
  <c r="K60" i="19"/>
  <c r="G60" i="19"/>
  <c r="E60" i="19"/>
  <c r="C60" i="19"/>
  <c r="M10" i="18"/>
  <c r="I10" i="18"/>
  <c r="G10" i="18"/>
  <c r="C10" i="18"/>
  <c r="L9" i="17"/>
  <c r="R9" i="17"/>
  <c r="T9" i="17"/>
  <c r="P9" i="17"/>
  <c r="N9" i="17"/>
  <c r="J9" i="17"/>
  <c r="Q50" i="15"/>
  <c r="M50" i="15"/>
  <c r="K50" i="15"/>
  <c r="I50" i="15"/>
  <c r="F10" i="14"/>
  <c r="D10" i="14"/>
  <c r="R10" i="11"/>
  <c r="F10" i="8" s="1"/>
  <c r="J10" i="8" s="1"/>
  <c r="P10" i="11"/>
  <c r="L10" i="11"/>
  <c r="J10" i="11"/>
  <c r="H10" i="11"/>
  <c r="D10" i="11"/>
  <c r="J76" i="9"/>
  <c r="J8" i="8" s="1"/>
  <c r="H76" i="9"/>
  <c r="AB10" i="5"/>
  <c r="Z10" i="5"/>
  <c r="T10" i="5"/>
  <c r="R10" i="5"/>
  <c r="Z66" i="2"/>
  <c r="X66" i="2"/>
  <c r="T66" i="2"/>
  <c r="R66" i="2"/>
  <c r="P66" i="2"/>
  <c r="N66" i="2"/>
  <c r="L66" i="2"/>
  <c r="J66" i="2"/>
  <c r="H66" i="2"/>
  <c r="F66" i="2"/>
  <c r="J12" i="8" l="1"/>
  <c r="J13" i="8" s="1"/>
  <c r="F12" i="8"/>
  <c r="AB66" i="2"/>
  <c r="H12" i="8" l="1"/>
  <c r="F13" i="8"/>
  <c r="W16" i="9"/>
  <c r="W28" i="9"/>
  <c r="W40" i="9"/>
  <c r="W52" i="9"/>
  <c r="W64" i="9"/>
  <c r="W10" i="9"/>
  <c r="W74" i="9"/>
  <c r="W27" i="9"/>
  <c r="W17" i="9"/>
  <c r="W29" i="9"/>
  <c r="W41" i="9"/>
  <c r="W53" i="9"/>
  <c r="W65" i="9"/>
  <c r="W9" i="9"/>
  <c r="W62" i="9"/>
  <c r="W51" i="9"/>
  <c r="W18" i="9"/>
  <c r="W30" i="9"/>
  <c r="W42" i="9"/>
  <c r="W54" i="9"/>
  <c r="W66" i="9"/>
  <c r="W26" i="9"/>
  <c r="W19" i="9"/>
  <c r="W31" i="9"/>
  <c r="W43" i="9"/>
  <c r="W55" i="9"/>
  <c r="W67" i="9"/>
  <c r="W38" i="9"/>
  <c r="W39" i="9"/>
  <c r="W20" i="9"/>
  <c r="W32" i="9"/>
  <c r="W44" i="9"/>
  <c r="W56" i="9"/>
  <c r="W68" i="9"/>
  <c r="W14" i="9"/>
  <c r="W21" i="9"/>
  <c r="W33" i="9"/>
  <c r="W45" i="9"/>
  <c r="W57" i="9"/>
  <c r="W69" i="9"/>
  <c r="W22" i="9"/>
  <c r="W34" i="9"/>
  <c r="W46" i="9"/>
  <c r="W58" i="9"/>
  <c r="W70" i="9"/>
  <c r="W75" i="9"/>
  <c r="W11" i="9"/>
  <c r="W23" i="9"/>
  <c r="W35" i="9"/>
  <c r="W47" i="9"/>
  <c r="W59" i="9"/>
  <c r="W71" i="9"/>
  <c r="W12" i="9"/>
  <c r="W24" i="9"/>
  <c r="W36" i="9"/>
  <c r="W48" i="9"/>
  <c r="W60" i="9"/>
  <c r="W72" i="9"/>
  <c r="W63" i="9"/>
  <c r="W13" i="9"/>
  <c r="W25" i="9"/>
  <c r="W37" i="9"/>
  <c r="W49" i="9"/>
  <c r="W61" i="9"/>
  <c r="W73" i="9"/>
  <c r="W50" i="9"/>
  <c r="W15" i="9"/>
  <c r="H9" i="8" l="1"/>
  <c r="H8" i="8"/>
  <c r="H10" i="8"/>
  <c r="H11" i="8"/>
  <c r="W76" i="9"/>
  <c r="H13" i="8" l="1"/>
</calcChain>
</file>

<file path=xl/sharedStrings.xml><?xml version="1.0" encoding="utf-8"?>
<sst xmlns="http://schemas.openxmlformats.org/spreadsheetml/2006/main" count="598" uniqueCount="206">
  <si>
    <t>صندوق سرمایه گذاری بخشی پتروشیمی دماوند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</si>
  <si>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</si>
  <si>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</si>
  <si>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</si>
  <si>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</si>
  <si>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</si>
  <si>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</si>
  <si>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</si>
  <si>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</si>
  <si>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</si>
  <si>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</si>
  <si>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</si>
  <si>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</si>
  <si>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</si>
  <si>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</si>
  <si>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</si>
  <si>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</si>
  <si>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</si>
  <si>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</si>
  <si>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الکتریک‌ خودرو شرق‌</t>
  </si>
  <si>
    <t>ایرکا پارت صنعت</t>
  </si>
  <si>
    <t>بیمه اتکایی ایران معین</t>
  </si>
  <si>
    <t>پاکدیس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</si>
  <si>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</si>
  <si>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</si>
  <si>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</si>
  <si>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</si>
  <si>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</si>
  <si>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</si>
  <si>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</si>
  <si>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</si>
  <si>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</si>
  <si>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</si>
  <si>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</si>
  <si>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</si>
  <si>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</si>
  <si>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</si>
  <si>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</si>
  <si>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خدمات دریایی وبندری سینا</t>
  </si>
  <si>
    <t>تولیدات پتروشیمی قائد بصیر</t>
  </si>
  <si>
    <t>تولیدی و صنعتی گوهرفام</t>
  </si>
  <si>
    <t>تولیدی‌مهرام‌</t>
  </si>
  <si>
    <t>داروسازی شهید قاضی</t>
  </si>
  <si>
    <t>دوده‌ صنعتی‌ پارس‌</t>
  </si>
  <si>
    <t>رادیاتور ایران‌</t>
  </si>
  <si>
    <t>زامیاد</t>
  </si>
  <si>
    <t>س. صنایع‌شیمیایی‌ایران</t>
  </si>
  <si>
    <t>س. نفت و گاز و پتروشیمی تأمین</t>
  </si>
  <si>
    <t>سیمان آبیک</t>
  </si>
  <si>
    <t>سیمان ساوه</t>
  </si>
  <si>
    <t>صبا فولاد خلیج فارس</t>
  </si>
  <si>
    <t>صنایع شیمیایی کیمیاگران امروز</t>
  </si>
  <si>
    <t>صنایع فروآلیاژ ایران</t>
  </si>
  <si>
    <t>صنعتی زر ماکارون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</si>
  <si>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</si>
  <si>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</si>
  <si>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</si>
  <si>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</si>
  <si>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</si>
  <si>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</si>
  <si>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</si>
  <si>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</si>
  <si>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</si>
  <si>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</si>
  <si>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</si>
  <si>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</si>
  <si>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کاشی‌ پارس‌</t>
  </si>
  <si>
    <t>کربن‌ ایران‌</t>
  </si>
  <si>
    <t>کشاورزی‌ ودامپروی‌ مگسال‌</t>
  </si>
  <si>
    <t>کشت و دام قیام اصفهان</t>
  </si>
  <si>
    <t>کشت وصنعت شریف آباد</t>
  </si>
  <si>
    <t>کلر پارس</t>
  </si>
  <si>
    <t>توکا رنگ فولاد سپاهان</t>
  </si>
  <si>
    <t>اختیارخ فصبا-3400-14030918</t>
  </si>
  <si>
    <t>آلومینیوم‌ایران‌</t>
  </si>
  <si>
    <t>صنایع پتروشیمی دهدشت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</si>
  <si>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</si>
  <si>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</si>
  <si>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</si>
  <si>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</si>
  <si>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</si>
  <si>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</si>
  <si>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</si>
  <si>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</si>
  <si>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</si>
  <si>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</si>
  <si>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</si>
  <si>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-</t>
  </si>
  <si>
    <t>موقعیت خرید</t>
  </si>
  <si>
    <t>1403/09/18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</si>
  <si>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</si>
  <si>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</si>
  <si>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</si>
  <si>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</si>
  <si>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</si>
  <si>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</si>
  <si>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</si>
  <si>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</si>
  <si>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</si>
  <si>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</si>
  <si>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</si>
  <si>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</si>
  <si>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</si>
  <si>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</si>
  <si>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</si>
  <si>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</si>
  <si>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</si>
  <si>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</si>
  <si>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</si>
  <si>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</si>
  <si>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</si>
  <si>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</si>
  <si>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</si>
  <si>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</si>
  <si>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</si>
  <si>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</si>
  <si>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</si>
  <si>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</si>
  <si>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</si>
  <si>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</si>
  <si>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</si>
  <si>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</si>
  <si>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</si>
  <si>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</si>
  <si>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</si>
  <si>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</si>
  <si>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</si>
  <si>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</si>
  <si>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</si>
  <si>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</si>
  <si>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</si>
  <si>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</si>
  <si>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</si>
  <si>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</si>
  <si>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</si>
  <si>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</si>
  <si>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دارویی‌ رازک‌</t>
  </si>
  <si>
    <t>فولاد امیرکبیرکاشان</t>
  </si>
  <si>
    <t>صنایع پتروشیمی تخت جمشید</t>
  </si>
  <si>
    <t>ذغال‌سنگ‌ نگین‌ ط‌بس‌</t>
  </si>
  <si>
    <t>پارس‌ دارو</t>
  </si>
  <si>
    <t>سیمان‌هگمتان‌</t>
  </si>
  <si>
    <t>صنعتی مینو</t>
  </si>
  <si>
    <t>بهمن  دیزل</t>
  </si>
  <si>
    <t>آنتی بیوتیک سازی ایران</t>
  </si>
  <si>
    <t>کشتیرانی دریای خزر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</si>
  <si>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</si>
  <si>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</si>
  <si>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</si>
  <si>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</si>
  <si>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</si>
  <si>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</si>
  <si>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</si>
  <si>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</si>
  <si>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</si>
  <si>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</si>
  <si>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</si>
  <si>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</si>
  <si>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</si>
  <si>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</si>
  <si>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</si>
  <si>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</si>
  <si>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</si>
  <si>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</si>
  <si>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</si>
  <si>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</si>
  <si>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</si>
  <si>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</si>
  <si>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</si>
  <si>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</si>
  <si>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</si>
  <si>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</si>
  <si>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</si>
  <si>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</si>
  <si>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</si>
  <si>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</si>
  <si>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</si>
  <si>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</si>
  <si>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</si>
  <si>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</si>
  <si>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</si>
  <si>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</si>
  <si>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</si>
  <si>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</si>
  <si>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</si>
  <si>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</si>
  <si>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</si>
  <si>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</si>
  <si>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</si>
  <si>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</si>
  <si>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</si>
  <si>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</si>
  <si>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</si>
  <si>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</si>
  <si>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</si>
  <si>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</si>
  <si>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</si>
  <si>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</si>
  <si>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</si>
  <si>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</si>
  <si>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</si>
  <si>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</si>
  <si>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</si>
  <si>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</si>
  <si>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</si>
  <si>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تنزیل سود سهام شرکت ها برای سال مالی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</si>
</sst>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-_ر_ي_ا_ل_ ;_ * #,##0.00\-_ر_ي_ا_ل_ ;_ * &quot;-&quot;??_-_ر_ي_ا_ل_ ;_ @_ "/>
    <numFmt numFmtId="165" formatCode="0_);\(0\)"/>
    <numFmt numFmtId="166" formatCode="_(* #,##0_);_(* \(#,##0\);_(* &quot;-&quot;??_);_(@_)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</cellStyleXfs>
  <cellXfs count="115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4" fontId="5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166" fontId="5" fillId="0" borderId="4" xfId="1" applyNumberFormat="1" applyFont="1" applyFill="1" applyBorder="1" applyAlignment="1">
      <alignment horizontal="center" vertical="center"/>
    </xf>
    <xf numFmtId="166" fontId="5" fillId="0" borderId="5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center" vertical="center"/>
    </xf>
    <xf numFmtId="166" fontId="0" fillId="0" borderId="0" xfId="1" applyNumberFormat="1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165" fontId="10" fillId="0" borderId="0" xfId="0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4" fontId="5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left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6" fontId="9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166" fontId="5" fillId="0" borderId="0" xfId="1" applyNumberFormat="1" applyFont="1" applyFill="1" applyAlignment="1">
      <alignment horizontal="center" vertical="center"/>
    </xf>
    <xf numFmtId="166" fontId="5" fillId="0" borderId="4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3" xr:uid="{00000000-0005-0000-0000-00002F000000}"/>
    <cellStyle name="Normal" xfId="0" builtinId="0"/>
    <cellStyle name="Normal 2" xfId="4" xr:uid="{3AD3D7F9-08ED-487B-959E-6E01DEA37641}"/>
    <cellStyle name="Normal 3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857249</xdr:colOff>
      <xdr:row>27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8DD44-C75B-6769-41D7-A374A49C7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2546429" y="31750"/>
          <a:ext cx="8735785" cy="1017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"/>
  <sheetViews>
    <sheetView rightToLeft="1" view="pageBreakPreview" zoomScale="70" zoomScaleNormal="100" zoomScaleSheetLayoutView="70" workbookViewId="0">
      <selection activeCell="J14" sqref="J14"/>
    </sheetView>
  </sheetViews>
  <sheetFormatPr defaultRowHeight="12.75"/>
  <cols>
    <col min="1" max="1" width="72.7109375" customWidth="1"/>
    <col min="2" max="2" width="45.42578125" customWidth="1"/>
    <col min="3" max="3" width="13.5703125" customWidth="1"/>
  </cols>
  <sheetData>
    <row r="1" spans="1:3" ht="29.1" customHeight="1">
      <c r="A1" s="88" t="s">
        <v>0</v>
      </c>
      <c r="B1" s="88"/>
      <c r="C1" s="88"/>
    </row>
    <row r="2" spans="1:3" ht="21.75" customHeight="1">
      <c r="A2" s="88" t="s">
        <v>1</v>
      </c>
      <c r="B2" s="88"/>
      <c r="C2" s="88"/>
    </row>
    <row r="3" spans="1:3" ht="21.75" customHeight="1">
      <c r="A3" s="88" t="s">
        <v>2</v>
      </c>
      <c r="B3" s="88"/>
      <c r="C3" s="88"/>
    </row>
    <row r="4" spans="1:3" ht="49.5" customHeight="1"/>
    <row r="5" spans="1:3" ht="78" customHeight="1"/>
    <row r="6" spans="1:3" ht="103.5" customHeight="1"/>
    <row r="7" spans="1:3" ht="123.6" customHeight="1">
      <c r="B7" s="89"/>
    </row>
    <row r="8" spans="1:3" ht="123.6" customHeight="1">
      <c r="B8" s="89"/>
    </row>
  </sheetData>
  <mergeCells count="4">
    <mergeCell ref="A1:C1"/>
    <mergeCell ref="A2:C2"/>
    <mergeCell ref="A3:C3"/>
    <mergeCell ref="B7:B8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0"/>
  <sheetViews>
    <sheetView rightToLeft="1" view="pageBreakPreview" zoomScaleNormal="100" zoomScaleSheetLayoutView="100" workbookViewId="0">
      <selection activeCell="N25" sqref="N2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10" max="10" width="11.140625" bestFit="1" customWidth="1"/>
  </cols>
  <sheetData>
    <row r="1" spans="1:10" ht="29.1" customHeight="1">
      <c r="A1" s="88" t="s">
        <v>0</v>
      </c>
      <c r="B1" s="88"/>
      <c r="C1" s="88"/>
      <c r="D1" s="88"/>
      <c r="E1" s="88"/>
      <c r="F1" s="88"/>
    </row>
    <row r="2" spans="1:10" ht="21.75" customHeight="1">
      <c r="A2" s="88" t="s">
        <v>111</v>
      </c>
      <c r="B2" s="88"/>
      <c r="C2" s="88"/>
      <c r="D2" s="88"/>
      <c r="E2" s="88"/>
      <c r="F2" s="88"/>
    </row>
    <row r="3" spans="1:10" ht="21.75" customHeight="1">
      <c r="A3" s="88" t="s">
        <v>2</v>
      </c>
      <c r="B3" s="88"/>
      <c r="C3" s="88"/>
      <c r="D3" s="88"/>
      <c r="E3" s="88"/>
      <c r="F3" s="88"/>
    </row>
    <row r="4" spans="1:10" ht="14.45" customHeight="1"/>
    <row r="5" spans="1:10" ht="29.1" customHeight="1">
      <c r="A5" s="1" t="s">
        <v>155</v>
      </c>
      <c r="B5" s="90" t="s">
        <v>126</v>
      </c>
      <c r="C5" s="90"/>
      <c r="D5" s="90"/>
      <c r="E5" s="90"/>
      <c r="F5" s="90"/>
    </row>
    <row r="6" spans="1:10" ht="14.45" customHeight="1">
      <c r="D6" s="2" t="s">
        <v>130</v>
      </c>
      <c r="F6" s="2" t="s">
        <v>9</v>
      </c>
    </row>
    <row r="7" spans="1:10" ht="14.45" customHeight="1">
      <c r="A7" s="91" t="s">
        <v>126</v>
      </c>
      <c r="B7" s="91"/>
      <c r="D7" s="4" t="s">
        <v>106</v>
      </c>
      <c r="F7" s="4" t="s">
        <v>106</v>
      </c>
    </row>
    <row r="8" spans="1:10" ht="21.75" customHeight="1">
      <c r="A8" s="110" t="s">
        <v>205</v>
      </c>
      <c r="B8" s="110"/>
      <c r="D8" s="15">
        <v>49932886</v>
      </c>
      <c r="E8" s="14"/>
      <c r="F8" s="15">
        <v>414019189</v>
      </c>
    </row>
    <row r="9" spans="1:10" ht="21.75" customHeight="1">
      <c r="A9" s="97" t="s">
        <v>156</v>
      </c>
      <c r="B9" s="97"/>
      <c r="D9" s="18">
        <v>5504195</v>
      </c>
      <c r="E9" s="14"/>
      <c r="F9" s="18">
        <v>72598501</v>
      </c>
      <c r="J9" s="29"/>
    </row>
    <row r="10" spans="1:10" ht="21.75" customHeight="1" thickBot="1">
      <c r="A10" s="99" t="s">
        <v>76</v>
      </c>
      <c r="B10" s="99"/>
      <c r="D10" s="19">
        <f>SUM(D8:D9)</f>
        <v>55437081</v>
      </c>
      <c r="E10" s="14"/>
      <c r="F10" s="70">
        <f>SUM(F8:F9)</f>
        <v>486617690</v>
      </c>
    </row>
  </sheetData>
  <mergeCells count="8">
    <mergeCell ref="A9:B9"/>
    <mergeCell ref="A10:B10"/>
    <mergeCell ref="A1:F1"/>
    <mergeCell ref="A2:F2"/>
    <mergeCell ref="A3:F3"/>
    <mergeCell ref="B5:F5"/>
    <mergeCell ref="A7:B7"/>
    <mergeCell ref="A8:B8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2"/>
  <sheetViews>
    <sheetView rightToLeft="1" view="pageBreakPreview" zoomScale="80" zoomScaleNormal="100" zoomScaleSheetLayoutView="80" workbookViewId="0">
      <selection activeCell="V57" sqref="V5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2" bestFit="1" customWidth="1"/>
    <col min="18" max="18" width="1.28515625" customWidth="1"/>
    <col min="19" max="19" width="16.140625" bestFit="1" customWidth="1"/>
    <col min="20" max="20" width="0.28515625" customWidth="1"/>
  </cols>
  <sheetData>
    <row r="1" spans="1:19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14.45" customHeight="1"/>
    <row r="5" spans="1:19" ht="24.75" customHeight="1">
      <c r="A5" s="90" t="s">
        <v>133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24" customHeight="1">
      <c r="A6" s="91" t="s">
        <v>77</v>
      </c>
      <c r="C6" s="91" t="s">
        <v>157</v>
      </c>
      <c r="D6" s="91"/>
      <c r="E6" s="91"/>
      <c r="F6" s="91"/>
      <c r="G6" s="91"/>
      <c r="I6" s="91" t="s">
        <v>130</v>
      </c>
      <c r="J6" s="91"/>
      <c r="K6" s="91"/>
      <c r="L6" s="91"/>
      <c r="M6" s="91"/>
      <c r="O6" s="91" t="s">
        <v>131</v>
      </c>
      <c r="P6" s="91"/>
      <c r="Q6" s="91"/>
      <c r="R6" s="91"/>
      <c r="S6" s="91"/>
    </row>
    <row r="7" spans="1:19" ht="47.25" customHeight="1">
      <c r="A7" s="91"/>
      <c r="C7" s="12" t="s">
        <v>158</v>
      </c>
      <c r="D7" s="3"/>
      <c r="E7" s="12" t="s">
        <v>159</v>
      </c>
      <c r="F7" s="3"/>
      <c r="G7" s="12" t="s">
        <v>160</v>
      </c>
      <c r="I7" s="12" t="s">
        <v>161</v>
      </c>
      <c r="J7" s="3"/>
      <c r="K7" s="12" t="s">
        <v>162</v>
      </c>
      <c r="L7" s="3"/>
      <c r="M7" s="12" t="s">
        <v>163</v>
      </c>
      <c r="O7" s="12" t="s">
        <v>161</v>
      </c>
      <c r="P7" s="3"/>
      <c r="Q7" s="12" t="s">
        <v>162</v>
      </c>
      <c r="R7" s="3"/>
      <c r="S7" s="12" t="s">
        <v>163</v>
      </c>
    </row>
    <row r="8" spans="1:19" ht="26.25" customHeight="1">
      <c r="A8" s="5" t="s">
        <v>20</v>
      </c>
      <c r="C8" s="24" t="s">
        <v>164</v>
      </c>
      <c r="D8" s="14"/>
      <c r="E8" s="15">
        <v>800000</v>
      </c>
      <c r="F8" s="14"/>
      <c r="G8" s="15">
        <v>70</v>
      </c>
      <c r="H8" s="14"/>
      <c r="I8" s="15">
        <v>0</v>
      </c>
      <c r="J8" s="14"/>
      <c r="K8" s="15">
        <v>0</v>
      </c>
      <c r="L8" s="14"/>
      <c r="M8" s="15">
        <v>0</v>
      </c>
      <c r="N8" s="14"/>
      <c r="O8" s="15">
        <v>56000000</v>
      </c>
      <c r="P8" s="14"/>
      <c r="Q8" s="15">
        <v>905660</v>
      </c>
      <c r="R8" s="14"/>
      <c r="S8" s="15">
        <f>O8-Q8</f>
        <v>55094340</v>
      </c>
    </row>
    <row r="9" spans="1:19" ht="26.25" customHeight="1">
      <c r="A9" s="6" t="s">
        <v>45</v>
      </c>
      <c r="C9" s="25" t="s">
        <v>165</v>
      </c>
      <c r="D9" s="14"/>
      <c r="E9" s="17">
        <v>1427620</v>
      </c>
      <c r="F9" s="14"/>
      <c r="G9" s="17">
        <v>103</v>
      </c>
      <c r="H9" s="14"/>
      <c r="I9" s="17">
        <v>0</v>
      </c>
      <c r="J9" s="14"/>
      <c r="K9" s="17">
        <v>0</v>
      </c>
      <c r="L9" s="14"/>
      <c r="M9" s="17">
        <v>0</v>
      </c>
      <c r="N9" s="14"/>
      <c r="O9" s="17">
        <v>147044860</v>
      </c>
      <c r="P9" s="14"/>
      <c r="Q9" s="17">
        <v>0</v>
      </c>
      <c r="R9" s="14"/>
      <c r="S9" s="59">
        <f t="shared" ref="S9:S49" si="0">O9-Q9</f>
        <v>147044860</v>
      </c>
    </row>
    <row r="10" spans="1:19" ht="26.25" customHeight="1">
      <c r="A10" s="6" t="s">
        <v>57</v>
      </c>
      <c r="C10" s="25" t="s">
        <v>166</v>
      </c>
      <c r="D10" s="14"/>
      <c r="E10" s="17">
        <v>544508</v>
      </c>
      <c r="F10" s="14"/>
      <c r="G10" s="17">
        <v>1000</v>
      </c>
      <c r="H10" s="14"/>
      <c r="I10" s="17">
        <v>0</v>
      </c>
      <c r="J10" s="14"/>
      <c r="K10" s="17">
        <v>0</v>
      </c>
      <c r="L10" s="14"/>
      <c r="M10" s="17">
        <v>0</v>
      </c>
      <c r="N10" s="14"/>
      <c r="O10" s="17">
        <v>544508000</v>
      </c>
      <c r="P10" s="14"/>
      <c r="Q10" s="17">
        <v>9886830</v>
      </c>
      <c r="R10" s="14"/>
      <c r="S10" s="59">
        <f t="shared" si="0"/>
        <v>534621170</v>
      </c>
    </row>
    <row r="11" spans="1:19" ht="26.25" customHeight="1">
      <c r="A11" s="6" t="s">
        <v>44</v>
      </c>
      <c r="C11" s="25" t="s">
        <v>167</v>
      </c>
      <c r="D11" s="14"/>
      <c r="E11" s="17">
        <v>543376</v>
      </c>
      <c r="F11" s="14"/>
      <c r="G11" s="17">
        <v>52</v>
      </c>
      <c r="H11" s="14"/>
      <c r="I11" s="17">
        <v>0</v>
      </c>
      <c r="J11" s="14"/>
      <c r="K11" s="17">
        <v>0</v>
      </c>
      <c r="L11" s="14"/>
      <c r="M11" s="17">
        <v>0</v>
      </c>
      <c r="N11" s="14"/>
      <c r="O11" s="17">
        <v>28255552</v>
      </c>
      <c r="P11" s="14"/>
      <c r="Q11" s="17">
        <v>173111</v>
      </c>
      <c r="R11" s="14"/>
      <c r="S11" s="59">
        <f t="shared" si="0"/>
        <v>28082441</v>
      </c>
    </row>
    <row r="12" spans="1:19" ht="26.25" customHeight="1">
      <c r="A12" s="6" t="s">
        <v>54</v>
      </c>
      <c r="C12" s="25" t="s">
        <v>168</v>
      </c>
      <c r="D12" s="14"/>
      <c r="E12" s="17">
        <v>4665754</v>
      </c>
      <c r="F12" s="14"/>
      <c r="G12" s="17">
        <v>630</v>
      </c>
      <c r="H12" s="14"/>
      <c r="I12" s="17">
        <v>0</v>
      </c>
      <c r="J12" s="14"/>
      <c r="K12" s="17">
        <v>0</v>
      </c>
      <c r="L12" s="14"/>
      <c r="M12" s="17">
        <v>0</v>
      </c>
      <c r="N12" s="14"/>
      <c r="O12" s="17">
        <v>2939425020</v>
      </c>
      <c r="P12" s="14"/>
      <c r="Q12" s="17">
        <v>55311761</v>
      </c>
      <c r="R12" s="14"/>
      <c r="S12" s="59">
        <f t="shared" si="0"/>
        <v>2884113259</v>
      </c>
    </row>
    <row r="13" spans="1:19" ht="26.25" customHeight="1">
      <c r="A13" s="6" t="s">
        <v>32</v>
      </c>
      <c r="C13" s="25" t="s">
        <v>169</v>
      </c>
      <c r="D13" s="14"/>
      <c r="E13" s="17">
        <v>3937812</v>
      </c>
      <c r="F13" s="14"/>
      <c r="G13" s="17">
        <v>3286</v>
      </c>
      <c r="H13" s="14"/>
      <c r="I13" s="17">
        <v>0</v>
      </c>
      <c r="J13" s="14"/>
      <c r="K13" s="17">
        <v>0</v>
      </c>
      <c r="L13" s="14"/>
      <c r="M13" s="17">
        <v>0</v>
      </c>
      <c r="N13" s="14"/>
      <c r="O13" s="17">
        <v>12939650232</v>
      </c>
      <c r="P13" s="14"/>
      <c r="Q13" s="17">
        <v>0</v>
      </c>
      <c r="R13" s="14"/>
      <c r="S13" s="59">
        <f t="shared" si="0"/>
        <v>12939650232</v>
      </c>
    </row>
    <row r="14" spans="1:19" ht="26.25" customHeight="1">
      <c r="A14" s="6" t="s">
        <v>141</v>
      </c>
      <c r="C14" s="25" t="s">
        <v>170</v>
      </c>
      <c r="D14" s="14"/>
      <c r="E14" s="17">
        <v>80206</v>
      </c>
      <c r="F14" s="14"/>
      <c r="G14" s="17">
        <v>7500</v>
      </c>
      <c r="H14" s="14"/>
      <c r="I14" s="17">
        <v>0</v>
      </c>
      <c r="J14" s="14"/>
      <c r="K14" s="17">
        <v>0</v>
      </c>
      <c r="L14" s="14"/>
      <c r="M14" s="17">
        <v>0</v>
      </c>
      <c r="N14" s="14"/>
      <c r="O14" s="17">
        <v>601545000</v>
      </c>
      <c r="P14" s="14"/>
      <c r="Q14" s="17">
        <v>0</v>
      </c>
      <c r="R14" s="14"/>
      <c r="S14" s="59">
        <f t="shared" si="0"/>
        <v>601545000</v>
      </c>
    </row>
    <row r="15" spans="1:19" ht="26.25" customHeight="1">
      <c r="A15" s="6" t="s">
        <v>43</v>
      </c>
      <c r="C15" s="25" t="s">
        <v>171</v>
      </c>
      <c r="D15" s="14"/>
      <c r="E15" s="17">
        <v>26540327</v>
      </c>
      <c r="F15" s="14"/>
      <c r="G15" s="17">
        <v>700</v>
      </c>
      <c r="H15" s="14"/>
      <c r="I15" s="17">
        <v>0</v>
      </c>
      <c r="J15" s="14"/>
      <c r="K15" s="17">
        <v>0</v>
      </c>
      <c r="L15" s="14"/>
      <c r="M15" s="17">
        <v>0</v>
      </c>
      <c r="N15" s="14"/>
      <c r="O15" s="17">
        <v>18578228900</v>
      </c>
      <c r="P15" s="14"/>
      <c r="Q15" s="17">
        <v>0</v>
      </c>
      <c r="R15" s="14"/>
      <c r="S15" s="59">
        <f t="shared" si="0"/>
        <v>18578228900</v>
      </c>
    </row>
    <row r="16" spans="1:19" ht="26.25" customHeight="1">
      <c r="A16" s="6" t="s">
        <v>29</v>
      </c>
      <c r="C16" s="25" t="s">
        <v>172</v>
      </c>
      <c r="D16" s="14"/>
      <c r="E16" s="17">
        <v>2002524</v>
      </c>
      <c r="F16" s="14"/>
      <c r="G16" s="17">
        <v>1330</v>
      </c>
      <c r="H16" s="14"/>
      <c r="I16" s="17">
        <v>0</v>
      </c>
      <c r="J16" s="14"/>
      <c r="K16" s="17">
        <v>0</v>
      </c>
      <c r="L16" s="14"/>
      <c r="M16" s="17">
        <v>0</v>
      </c>
      <c r="N16" s="14"/>
      <c r="O16" s="17">
        <v>2663356920</v>
      </c>
      <c r="P16" s="14"/>
      <c r="Q16" s="17">
        <v>0</v>
      </c>
      <c r="R16" s="14"/>
      <c r="S16" s="59">
        <f t="shared" si="0"/>
        <v>2663356920</v>
      </c>
    </row>
    <row r="17" spans="1:19" ht="26.25" customHeight="1">
      <c r="A17" s="6" t="s">
        <v>41</v>
      </c>
      <c r="C17" s="25" t="s">
        <v>166</v>
      </c>
      <c r="D17" s="14"/>
      <c r="E17" s="17">
        <v>312038</v>
      </c>
      <c r="F17" s="14"/>
      <c r="G17" s="17">
        <v>750</v>
      </c>
      <c r="H17" s="14"/>
      <c r="I17" s="17">
        <v>0</v>
      </c>
      <c r="J17" s="14"/>
      <c r="K17" s="17">
        <v>0</v>
      </c>
      <c r="L17" s="14"/>
      <c r="M17" s="17">
        <v>0</v>
      </c>
      <c r="N17" s="14"/>
      <c r="O17" s="17">
        <v>234028500</v>
      </c>
      <c r="P17" s="14"/>
      <c r="Q17" s="17">
        <v>4711983</v>
      </c>
      <c r="R17" s="14"/>
      <c r="S17" s="59">
        <f t="shared" si="0"/>
        <v>229316517</v>
      </c>
    </row>
    <row r="18" spans="1:19" ht="26.25" customHeight="1">
      <c r="A18" s="6" t="s">
        <v>36</v>
      </c>
      <c r="C18" s="25" t="s">
        <v>173</v>
      </c>
      <c r="D18" s="14"/>
      <c r="E18" s="17">
        <v>1400000</v>
      </c>
      <c r="F18" s="14"/>
      <c r="G18" s="17">
        <v>200</v>
      </c>
      <c r="H18" s="14"/>
      <c r="I18" s="17">
        <v>0</v>
      </c>
      <c r="J18" s="14"/>
      <c r="K18" s="17">
        <v>0</v>
      </c>
      <c r="L18" s="14"/>
      <c r="M18" s="17">
        <v>0</v>
      </c>
      <c r="N18" s="14"/>
      <c r="O18" s="17">
        <v>280000000</v>
      </c>
      <c r="P18" s="14"/>
      <c r="Q18" s="17">
        <v>7466667</v>
      </c>
      <c r="R18" s="14"/>
      <c r="S18" s="59">
        <f t="shared" si="0"/>
        <v>272533333</v>
      </c>
    </row>
    <row r="19" spans="1:19" ht="26.25" customHeight="1">
      <c r="A19" s="6" t="s">
        <v>68</v>
      </c>
      <c r="C19" s="25" t="s">
        <v>174</v>
      </c>
      <c r="D19" s="14"/>
      <c r="E19" s="17">
        <v>250000</v>
      </c>
      <c r="F19" s="14"/>
      <c r="G19" s="17">
        <v>2950</v>
      </c>
      <c r="H19" s="14"/>
      <c r="I19" s="17">
        <v>0</v>
      </c>
      <c r="J19" s="14"/>
      <c r="K19" s="17">
        <v>0</v>
      </c>
      <c r="L19" s="14"/>
      <c r="M19" s="17">
        <v>0</v>
      </c>
      <c r="N19" s="14"/>
      <c r="O19" s="17">
        <v>737500000</v>
      </c>
      <c r="P19" s="14"/>
      <c r="Q19" s="17">
        <v>4518380</v>
      </c>
      <c r="R19" s="14"/>
      <c r="S19" s="59">
        <f t="shared" si="0"/>
        <v>732981620</v>
      </c>
    </row>
    <row r="20" spans="1:19" ht="26.25" customHeight="1">
      <c r="A20" s="6" t="s">
        <v>67</v>
      </c>
      <c r="C20" s="25" t="s">
        <v>168</v>
      </c>
      <c r="D20" s="14"/>
      <c r="E20" s="17">
        <v>18416948</v>
      </c>
      <c r="F20" s="14"/>
      <c r="G20" s="17">
        <v>960</v>
      </c>
      <c r="H20" s="14"/>
      <c r="I20" s="17">
        <v>0</v>
      </c>
      <c r="J20" s="14"/>
      <c r="K20" s="17">
        <v>0</v>
      </c>
      <c r="L20" s="14"/>
      <c r="M20" s="17">
        <v>0</v>
      </c>
      <c r="N20" s="14"/>
      <c r="O20" s="17">
        <v>17680270080</v>
      </c>
      <c r="P20" s="14"/>
      <c r="Q20" s="17">
        <v>321027096</v>
      </c>
      <c r="R20" s="14"/>
      <c r="S20" s="59">
        <f t="shared" si="0"/>
        <v>17359242984</v>
      </c>
    </row>
    <row r="21" spans="1:19" ht="26.25" customHeight="1">
      <c r="A21" s="6" t="s">
        <v>48</v>
      </c>
      <c r="C21" s="25" t="s">
        <v>175</v>
      </c>
      <c r="D21" s="14"/>
      <c r="E21" s="17">
        <v>194</v>
      </c>
      <c r="F21" s="14"/>
      <c r="G21" s="17">
        <v>4070</v>
      </c>
      <c r="H21" s="14"/>
      <c r="I21" s="17">
        <v>0</v>
      </c>
      <c r="J21" s="14"/>
      <c r="K21" s="17">
        <v>0</v>
      </c>
      <c r="L21" s="14"/>
      <c r="M21" s="17">
        <v>0</v>
      </c>
      <c r="N21" s="14"/>
      <c r="O21" s="17">
        <v>789580</v>
      </c>
      <c r="P21" s="14"/>
      <c r="Q21" s="17">
        <v>0</v>
      </c>
      <c r="R21" s="14"/>
      <c r="S21" s="59">
        <f t="shared" si="0"/>
        <v>789580</v>
      </c>
    </row>
    <row r="22" spans="1:19" ht="26.25" customHeight="1">
      <c r="A22" s="6" t="s">
        <v>61</v>
      </c>
      <c r="C22" s="25" t="s">
        <v>176</v>
      </c>
      <c r="D22" s="14"/>
      <c r="E22" s="17">
        <v>2181105</v>
      </c>
      <c r="F22" s="14"/>
      <c r="G22" s="17">
        <v>2000</v>
      </c>
      <c r="H22" s="14"/>
      <c r="I22" s="17">
        <v>0</v>
      </c>
      <c r="J22" s="14"/>
      <c r="K22" s="17">
        <v>0</v>
      </c>
      <c r="L22" s="14"/>
      <c r="M22" s="17">
        <v>0</v>
      </c>
      <c r="N22" s="14"/>
      <c r="O22" s="17">
        <v>4362210000</v>
      </c>
      <c r="P22" s="14"/>
      <c r="Q22" s="17">
        <v>0</v>
      </c>
      <c r="R22" s="14"/>
      <c r="S22" s="59">
        <f t="shared" si="0"/>
        <v>4362210000</v>
      </c>
    </row>
    <row r="23" spans="1:19" ht="26.25" customHeight="1">
      <c r="A23" s="6" t="s">
        <v>65</v>
      </c>
      <c r="C23" s="25" t="s">
        <v>177</v>
      </c>
      <c r="D23" s="14"/>
      <c r="E23" s="17">
        <v>2920909</v>
      </c>
      <c r="F23" s="14"/>
      <c r="G23" s="17">
        <v>682</v>
      </c>
      <c r="H23" s="14"/>
      <c r="I23" s="17">
        <v>0</v>
      </c>
      <c r="J23" s="14"/>
      <c r="K23" s="17">
        <v>0</v>
      </c>
      <c r="L23" s="14"/>
      <c r="M23" s="17">
        <v>0</v>
      </c>
      <c r="N23" s="14"/>
      <c r="O23" s="17">
        <v>1992059938</v>
      </c>
      <c r="P23" s="14"/>
      <c r="Q23" s="17">
        <v>0</v>
      </c>
      <c r="R23" s="14"/>
      <c r="S23" s="59">
        <f t="shared" si="0"/>
        <v>1992059938</v>
      </c>
    </row>
    <row r="24" spans="1:19" ht="26.25" customHeight="1">
      <c r="A24" s="6" t="s">
        <v>47</v>
      </c>
      <c r="C24" s="25" t="s">
        <v>178</v>
      </c>
      <c r="D24" s="14"/>
      <c r="E24" s="17">
        <v>5507044</v>
      </c>
      <c r="F24" s="14"/>
      <c r="G24" s="17">
        <v>2000</v>
      </c>
      <c r="H24" s="14"/>
      <c r="I24" s="17">
        <v>0</v>
      </c>
      <c r="J24" s="14"/>
      <c r="K24" s="17">
        <v>0</v>
      </c>
      <c r="L24" s="14"/>
      <c r="M24" s="17">
        <v>0</v>
      </c>
      <c r="N24" s="14"/>
      <c r="O24" s="17">
        <v>11014088000</v>
      </c>
      <c r="P24" s="14"/>
      <c r="Q24" s="17">
        <v>0</v>
      </c>
      <c r="R24" s="14"/>
      <c r="S24" s="59">
        <f t="shared" si="0"/>
        <v>11014088000</v>
      </c>
    </row>
    <row r="25" spans="1:19" ht="26.25" customHeight="1">
      <c r="A25" s="6" t="s">
        <v>38</v>
      </c>
      <c r="C25" s="25" t="s">
        <v>179</v>
      </c>
      <c r="D25" s="14"/>
      <c r="E25" s="17">
        <v>616206</v>
      </c>
      <c r="F25" s="14"/>
      <c r="G25" s="17">
        <v>4150</v>
      </c>
      <c r="H25" s="14"/>
      <c r="I25" s="17">
        <v>0</v>
      </c>
      <c r="J25" s="14"/>
      <c r="K25" s="17">
        <v>0</v>
      </c>
      <c r="L25" s="14"/>
      <c r="M25" s="17">
        <v>0</v>
      </c>
      <c r="N25" s="14"/>
      <c r="O25" s="17">
        <v>2557254900</v>
      </c>
      <c r="P25" s="14"/>
      <c r="Q25" s="17">
        <v>0</v>
      </c>
      <c r="R25" s="14"/>
      <c r="S25" s="59">
        <f t="shared" si="0"/>
        <v>2557254900</v>
      </c>
    </row>
    <row r="26" spans="1:19" ht="26.25" customHeight="1">
      <c r="A26" s="6" t="s">
        <v>145</v>
      </c>
      <c r="C26" s="25" t="s">
        <v>166</v>
      </c>
      <c r="D26" s="14"/>
      <c r="E26" s="17">
        <v>1200000</v>
      </c>
      <c r="F26" s="14"/>
      <c r="G26" s="17">
        <v>2170</v>
      </c>
      <c r="H26" s="14"/>
      <c r="I26" s="17">
        <v>0</v>
      </c>
      <c r="J26" s="14"/>
      <c r="K26" s="17">
        <v>0</v>
      </c>
      <c r="L26" s="14"/>
      <c r="M26" s="17">
        <v>0</v>
      </c>
      <c r="N26" s="14"/>
      <c r="O26" s="17">
        <v>2604000000</v>
      </c>
      <c r="P26" s="14"/>
      <c r="Q26" s="17">
        <v>0</v>
      </c>
      <c r="R26" s="14"/>
      <c r="S26" s="59">
        <f t="shared" si="0"/>
        <v>2604000000</v>
      </c>
    </row>
    <row r="27" spans="1:19" ht="26.25" customHeight="1">
      <c r="A27" s="6" t="s">
        <v>39</v>
      </c>
      <c r="C27" s="25" t="s">
        <v>180</v>
      </c>
      <c r="D27" s="14"/>
      <c r="E27" s="17">
        <v>2000000</v>
      </c>
      <c r="F27" s="14"/>
      <c r="G27" s="17">
        <v>2110</v>
      </c>
      <c r="H27" s="14"/>
      <c r="I27" s="17">
        <v>0</v>
      </c>
      <c r="J27" s="14"/>
      <c r="K27" s="17">
        <v>0</v>
      </c>
      <c r="L27" s="14"/>
      <c r="M27" s="17">
        <v>0</v>
      </c>
      <c r="N27" s="14"/>
      <c r="O27" s="17">
        <v>4220000000</v>
      </c>
      <c r="P27" s="14"/>
      <c r="Q27" s="17">
        <v>0</v>
      </c>
      <c r="R27" s="14"/>
      <c r="S27" s="59">
        <f t="shared" si="0"/>
        <v>4220000000</v>
      </c>
    </row>
    <row r="28" spans="1:19" ht="26.25" customHeight="1">
      <c r="A28" s="6" t="s">
        <v>56</v>
      </c>
      <c r="C28" s="25" t="s">
        <v>181</v>
      </c>
      <c r="D28" s="14"/>
      <c r="E28" s="17">
        <v>1210000</v>
      </c>
      <c r="F28" s="14"/>
      <c r="G28" s="17">
        <v>1630</v>
      </c>
      <c r="H28" s="14"/>
      <c r="I28" s="17">
        <v>0</v>
      </c>
      <c r="J28" s="14"/>
      <c r="K28" s="17">
        <v>0</v>
      </c>
      <c r="L28" s="14"/>
      <c r="M28" s="17">
        <v>0</v>
      </c>
      <c r="N28" s="14"/>
      <c r="O28" s="17">
        <v>1972300000</v>
      </c>
      <c r="P28" s="14"/>
      <c r="Q28" s="17">
        <v>0</v>
      </c>
      <c r="R28" s="14"/>
      <c r="S28" s="59">
        <f t="shared" si="0"/>
        <v>1972300000</v>
      </c>
    </row>
    <row r="29" spans="1:19" ht="26.25" customHeight="1">
      <c r="A29" s="6" t="s">
        <v>55</v>
      </c>
      <c r="C29" s="25" t="s">
        <v>182</v>
      </c>
      <c r="D29" s="14"/>
      <c r="E29" s="17">
        <v>1110466</v>
      </c>
      <c r="F29" s="14"/>
      <c r="G29" s="17">
        <v>1100</v>
      </c>
      <c r="H29" s="14"/>
      <c r="I29" s="17">
        <v>0</v>
      </c>
      <c r="J29" s="14"/>
      <c r="K29" s="17">
        <v>0</v>
      </c>
      <c r="L29" s="14"/>
      <c r="M29" s="17">
        <v>0</v>
      </c>
      <c r="N29" s="14"/>
      <c r="O29" s="17">
        <v>1221512600</v>
      </c>
      <c r="P29" s="14"/>
      <c r="Q29" s="17">
        <v>0</v>
      </c>
      <c r="R29" s="14"/>
      <c r="S29" s="59">
        <f t="shared" si="0"/>
        <v>1221512600</v>
      </c>
    </row>
    <row r="30" spans="1:19" ht="26.25" customHeight="1">
      <c r="A30" s="6" t="s">
        <v>143</v>
      </c>
      <c r="C30" s="25" t="s">
        <v>183</v>
      </c>
      <c r="D30" s="14"/>
      <c r="E30" s="17">
        <v>6209134</v>
      </c>
      <c r="F30" s="14"/>
      <c r="G30" s="17">
        <v>310</v>
      </c>
      <c r="H30" s="14"/>
      <c r="I30" s="17">
        <v>0</v>
      </c>
      <c r="J30" s="14"/>
      <c r="K30" s="17">
        <v>0</v>
      </c>
      <c r="L30" s="14"/>
      <c r="M30" s="17">
        <v>0</v>
      </c>
      <c r="N30" s="14"/>
      <c r="O30" s="17">
        <v>1924831540</v>
      </c>
      <c r="P30" s="14"/>
      <c r="Q30" s="17">
        <v>0</v>
      </c>
      <c r="R30" s="14"/>
      <c r="S30" s="59">
        <f t="shared" si="0"/>
        <v>1924831540</v>
      </c>
    </row>
    <row r="31" spans="1:19" ht="26.25" customHeight="1">
      <c r="A31" s="6" t="s">
        <v>26</v>
      </c>
      <c r="C31" s="25" t="s">
        <v>174</v>
      </c>
      <c r="D31" s="14"/>
      <c r="E31" s="17">
        <v>1141080</v>
      </c>
      <c r="F31" s="14"/>
      <c r="G31" s="17">
        <v>4660</v>
      </c>
      <c r="H31" s="14"/>
      <c r="I31" s="17">
        <v>0</v>
      </c>
      <c r="J31" s="14"/>
      <c r="K31" s="17">
        <v>0</v>
      </c>
      <c r="L31" s="14"/>
      <c r="M31" s="17">
        <v>0</v>
      </c>
      <c r="N31" s="14"/>
      <c r="O31" s="17">
        <v>5317432800</v>
      </c>
      <c r="P31" s="14"/>
      <c r="Q31" s="17">
        <v>0</v>
      </c>
      <c r="R31" s="14"/>
      <c r="S31" s="59">
        <f t="shared" si="0"/>
        <v>5317432800</v>
      </c>
    </row>
    <row r="32" spans="1:19" ht="26.25" customHeight="1">
      <c r="A32" s="6" t="s">
        <v>22</v>
      </c>
      <c r="C32" s="25" t="s">
        <v>182</v>
      </c>
      <c r="D32" s="14"/>
      <c r="E32" s="17">
        <v>1300000</v>
      </c>
      <c r="F32" s="14"/>
      <c r="G32" s="17">
        <v>1930</v>
      </c>
      <c r="H32" s="14"/>
      <c r="I32" s="17">
        <v>0</v>
      </c>
      <c r="J32" s="14"/>
      <c r="K32" s="17">
        <v>0</v>
      </c>
      <c r="L32" s="14"/>
      <c r="M32" s="17">
        <v>0</v>
      </c>
      <c r="N32" s="14"/>
      <c r="O32" s="17">
        <v>2509000000</v>
      </c>
      <c r="P32" s="14"/>
      <c r="Q32" s="17">
        <v>0</v>
      </c>
      <c r="R32" s="14"/>
      <c r="S32" s="59">
        <f t="shared" si="0"/>
        <v>2509000000</v>
      </c>
    </row>
    <row r="33" spans="1:19" ht="26.25" customHeight="1">
      <c r="A33" s="6" t="s">
        <v>69</v>
      </c>
      <c r="C33" s="25" t="s">
        <v>165</v>
      </c>
      <c r="D33" s="14"/>
      <c r="E33" s="17">
        <v>328167</v>
      </c>
      <c r="F33" s="14"/>
      <c r="G33" s="17">
        <v>450</v>
      </c>
      <c r="H33" s="14"/>
      <c r="I33" s="17">
        <v>0</v>
      </c>
      <c r="J33" s="14"/>
      <c r="K33" s="17">
        <v>0</v>
      </c>
      <c r="L33" s="14"/>
      <c r="M33" s="17">
        <v>0</v>
      </c>
      <c r="N33" s="14"/>
      <c r="O33" s="17">
        <v>147675150</v>
      </c>
      <c r="P33" s="14"/>
      <c r="Q33" s="17">
        <v>1798479</v>
      </c>
      <c r="R33" s="14"/>
      <c r="S33" s="59">
        <f t="shared" si="0"/>
        <v>145876671</v>
      </c>
    </row>
    <row r="34" spans="1:19" ht="26.25" customHeight="1">
      <c r="A34" s="6" t="s">
        <v>31</v>
      </c>
      <c r="C34" s="25" t="s">
        <v>184</v>
      </c>
      <c r="D34" s="14"/>
      <c r="E34" s="17">
        <v>782202</v>
      </c>
      <c r="F34" s="14"/>
      <c r="G34" s="17">
        <v>20000</v>
      </c>
      <c r="H34" s="14"/>
      <c r="I34" s="17">
        <v>0</v>
      </c>
      <c r="J34" s="14"/>
      <c r="K34" s="17">
        <v>0</v>
      </c>
      <c r="L34" s="14"/>
      <c r="M34" s="17">
        <v>0</v>
      </c>
      <c r="N34" s="14"/>
      <c r="O34" s="17">
        <v>15644040000</v>
      </c>
      <c r="P34" s="14"/>
      <c r="Q34" s="17">
        <v>0</v>
      </c>
      <c r="R34" s="14"/>
      <c r="S34" s="59">
        <f t="shared" si="0"/>
        <v>15644040000</v>
      </c>
    </row>
    <row r="35" spans="1:19" ht="26.25" customHeight="1">
      <c r="A35" s="6" t="s">
        <v>27</v>
      </c>
      <c r="C35" s="25" t="s">
        <v>185</v>
      </c>
      <c r="D35" s="14"/>
      <c r="E35" s="17">
        <v>348493</v>
      </c>
      <c r="F35" s="14"/>
      <c r="G35" s="17">
        <v>24300</v>
      </c>
      <c r="H35" s="14"/>
      <c r="I35" s="17">
        <v>0</v>
      </c>
      <c r="J35" s="14"/>
      <c r="K35" s="17">
        <v>0</v>
      </c>
      <c r="L35" s="14"/>
      <c r="M35" s="17">
        <v>0</v>
      </c>
      <c r="N35" s="14"/>
      <c r="O35" s="17">
        <v>8468379900</v>
      </c>
      <c r="P35" s="14"/>
      <c r="Q35" s="17">
        <v>0</v>
      </c>
      <c r="R35" s="14"/>
      <c r="S35" s="59">
        <f t="shared" si="0"/>
        <v>8468379900</v>
      </c>
    </row>
    <row r="36" spans="1:19" ht="26.25" customHeight="1">
      <c r="A36" s="6" t="s">
        <v>33</v>
      </c>
      <c r="C36" s="25" t="s">
        <v>186</v>
      </c>
      <c r="D36" s="14"/>
      <c r="E36" s="17">
        <v>348000</v>
      </c>
      <c r="F36" s="14"/>
      <c r="G36" s="17">
        <v>3100</v>
      </c>
      <c r="H36" s="14"/>
      <c r="I36" s="17">
        <v>0</v>
      </c>
      <c r="J36" s="14"/>
      <c r="K36" s="17">
        <v>0</v>
      </c>
      <c r="L36" s="14"/>
      <c r="M36" s="17">
        <v>0</v>
      </c>
      <c r="N36" s="14"/>
      <c r="O36" s="17">
        <v>1078800000</v>
      </c>
      <c r="P36" s="14"/>
      <c r="Q36" s="17">
        <v>21720805</v>
      </c>
      <c r="R36" s="14"/>
      <c r="S36" s="59">
        <f t="shared" si="0"/>
        <v>1057079195</v>
      </c>
    </row>
    <row r="37" spans="1:19" ht="26.25" customHeight="1">
      <c r="A37" s="6" t="s">
        <v>71</v>
      </c>
      <c r="C37" s="25" t="s">
        <v>185</v>
      </c>
      <c r="D37" s="14"/>
      <c r="E37" s="17">
        <v>634197</v>
      </c>
      <c r="F37" s="14"/>
      <c r="G37" s="17">
        <v>4300</v>
      </c>
      <c r="H37" s="14"/>
      <c r="I37" s="17">
        <v>0</v>
      </c>
      <c r="J37" s="14"/>
      <c r="K37" s="17">
        <v>0</v>
      </c>
      <c r="L37" s="14"/>
      <c r="M37" s="17">
        <v>0</v>
      </c>
      <c r="N37" s="14"/>
      <c r="O37" s="17">
        <v>2727047100</v>
      </c>
      <c r="P37" s="14"/>
      <c r="Q37" s="17">
        <v>0</v>
      </c>
      <c r="R37" s="14"/>
      <c r="S37" s="59">
        <f t="shared" si="0"/>
        <v>2727047100</v>
      </c>
    </row>
    <row r="38" spans="1:19" ht="26.25" customHeight="1">
      <c r="A38" s="6" t="s">
        <v>34</v>
      </c>
      <c r="C38" s="25" t="s">
        <v>187</v>
      </c>
      <c r="D38" s="14"/>
      <c r="E38" s="17">
        <v>3921040</v>
      </c>
      <c r="F38" s="14"/>
      <c r="G38" s="17">
        <v>700</v>
      </c>
      <c r="H38" s="14"/>
      <c r="I38" s="17">
        <v>0</v>
      </c>
      <c r="J38" s="14"/>
      <c r="K38" s="17">
        <v>0</v>
      </c>
      <c r="L38" s="14"/>
      <c r="M38" s="17">
        <v>0</v>
      </c>
      <c r="N38" s="14"/>
      <c r="O38" s="17">
        <v>2744728000</v>
      </c>
      <c r="P38" s="14"/>
      <c r="Q38" s="17">
        <v>0</v>
      </c>
      <c r="R38" s="14"/>
      <c r="S38" s="59">
        <f t="shared" si="0"/>
        <v>2744728000</v>
      </c>
    </row>
    <row r="39" spans="1:19" ht="26.25" customHeight="1">
      <c r="A39" s="6" t="s">
        <v>49</v>
      </c>
      <c r="C39" s="25" t="s">
        <v>188</v>
      </c>
      <c r="D39" s="14"/>
      <c r="E39" s="17">
        <v>468212</v>
      </c>
      <c r="F39" s="14"/>
      <c r="G39" s="17">
        <v>22200</v>
      </c>
      <c r="H39" s="14"/>
      <c r="I39" s="17">
        <v>0</v>
      </c>
      <c r="J39" s="14"/>
      <c r="K39" s="17">
        <v>0</v>
      </c>
      <c r="L39" s="14"/>
      <c r="M39" s="17">
        <v>0</v>
      </c>
      <c r="N39" s="14"/>
      <c r="O39" s="17">
        <v>10394306400</v>
      </c>
      <c r="P39" s="14"/>
      <c r="Q39" s="17">
        <v>0</v>
      </c>
      <c r="R39" s="14"/>
      <c r="S39" s="59">
        <f t="shared" si="0"/>
        <v>10394306400</v>
      </c>
    </row>
    <row r="40" spans="1:19" ht="26.25" customHeight="1">
      <c r="A40" s="6" t="s">
        <v>25</v>
      </c>
      <c r="C40" s="25" t="s">
        <v>177</v>
      </c>
      <c r="D40" s="14"/>
      <c r="E40" s="17">
        <v>4600000</v>
      </c>
      <c r="F40" s="14"/>
      <c r="G40" s="17">
        <v>1900</v>
      </c>
      <c r="H40" s="14"/>
      <c r="I40" s="17">
        <v>0</v>
      </c>
      <c r="J40" s="14"/>
      <c r="K40" s="17">
        <v>0</v>
      </c>
      <c r="L40" s="14"/>
      <c r="M40" s="17">
        <v>0</v>
      </c>
      <c r="N40" s="14"/>
      <c r="O40" s="17">
        <v>8740000000</v>
      </c>
      <c r="P40" s="14"/>
      <c r="Q40" s="17">
        <v>0</v>
      </c>
      <c r="R40" s="14"/>
      <c r="S40" s="59">
        <f t="shared" si="0"/>
        <v>8740000000</v>
      </c>
    </row>
    <row r="41" spans="1:19" ht="26.25" customHeight="1">
      <c r="A41" s="6" t="s">
        <v>23</v>
      </c>
      <c r="C41" s="25" t="s">
        <v>174</v>
      </c>
      <c r="D41" s="14"/>
      <c r="E41" s="17">
        <v>161737</v>
      </c>
      <c r="F41" s="14"/>
      <c r="G41" s="17">
        <v>7000</v>
      </c>
      <c r="H41" s="14"/>
      <c r="I41" s="17">
        <v>0</v>
      </c>
      <c r="J41" s="14"/>
      <c r="K41" s="17">
        <v>0</v>
      </c>
      <c r="L41" s="14"/>
      <c r="M41" s="17">
        <v>0</v>
      </c>
      <c r="N41" s="14"/>
      <c r="O41" s="17">
        <v>1132159000</v>
      </c>
      <c r="P41" s="14"/>
      <c r="Q41" s="17">
        <v>0</v>
      </c>
      <c r="R41" s="14"/>
      <c r="S41" s="59">
        <f t="shared" si="0"/>
        <v>1132159000</v>
      </c>
    </row>
    <row r="42" spans="1:19" ht="26.25" customHeight="1">
      <c r="A42" s="6" t="s">
        <v>51</v>
      </c>
      <c r="C42" s="25" t="s">
        <v>173</v>
      </c>
      <c r="D42" s="14"/>
      <c r="E42" s="17">
        <v>9731010</v>
      </c>
      <c r="F42" s="14"/>
      <c r="G42" s="17">
        <v>77</v>
      </c>
      <c r="H42" s="14"/>
      <c r="I42" s="17">
        <v>0</v>
      </c>
      <c r="J42" s="14"/>
      <c r="K42" s="17">
        <v>0</v>
      </c>
      <c r="L42" s="14"/>
      <c r="M42" s="17">
        <v>0</v>
      </c>
      <c r="N42" s="14"/>
      <c r="O42" s="17">
        <v>749287770</v>
      </c>
      <c r="P42" s="14"/>
      <c r="Q42" s="17">
        <v>20466888</v>
      </c>
      <c r="R42" s="14"/>
      <c r="S42" s="59">
        <f t="shared" si="0"/>
        <v>728820882</v>
      </c>
    </row>
    <row r="43" spans="1:19" ht="26.25" customHeight="1">
      <c r="A43" s="6" t="s">
        <v>144</v>
      </c>
      <c r="C43" s="25" t="s">
        <v>189</v>
      </c>
      <c r="D43" s="14"/>
      <c r="E43" s="17">
        <v>64232</v>
      </c>
      <c r="F43" s="14"/>
      <c r="G43" s="17">
        <v>1920</v>
      </c>
      <c r="H43" s="14"/>
      <c r="I43" s="17">
        <v>0</v>
      </c>
      <c r="J43" s="14"/>
      <c r="K43" s="17">
        <v>0</v>
      </c>
      <c r="L43" s="14"/>
      <c r="M43" s="17">
        <v>0</v>
      </c>
      <c r="N43" s="14"/>
      <c r="O43" s="17">
        <v>123325440</v>
      </c>
      <c r="P43" s="14"/>
      <c r="Q43" s="17">
        <v>2564110</v>
      </c>
      <c r="R43" s="14"/>
      <c r="S43" s="59">
        <f t="shared" si="0"/>
        <v>120761330</v>
      </c>
    </row>
    <row r="44" spans="1:19" ht="26.25" customHeight="1">
      <c r="A44" s="6" t="s">
        <v>52</v>
      </c>
      <c r="C44" s="25" t="s">
        <v>190</v>
      </c>
      <c r="D44" s="14"/>
      <c r="E44" s="17">
        <v>362898</v>
      </c>
      <c r="F44" s="14"/>
      <c r="G44" s="17">
        <v>12</v>
      </c>
      <c r="H44" s="14"/>
      <c r="I44" s="17">
        <v>0</v>
      </c>
      <c r="J44" s="14"/>
      <c r="K44" s="17">
        <v>0</v>
      </c>
      <c r="L44" s="14"/>
      <c r="M44" s="17">
        <v>0</v>
      </c>
      <c r="N44" s="14"/>
      <c r="O44" s="17">
        <v>4354776</v>
      </c>
      <c r="P44" s="14"/>
      <c r="Q44" s="17">
        <v>0</v>
      </c>
      <c r="R44" s="14"/>
      <c r="S44" s="59">
        <f t="shared" si="0"/>
        <v>4354776</v>
      </c>
    </row>
    <row r="45" spans="1:19" ht="26.25" customHeight="1">
      <c r="A45" s="6" t="s">
        <v>50</v>
      </c>
      <c r="C45" s="25" t="s">
        <v>191</v>
      </c>
      <c r="D45" s="14"/>
      <c r="E45" s="17">
        <v>10000000</v>
      </c>
      <c r="F45" s="14"/>
      <c r="G45" s="17">
        <v>700</v>
      </c>
      <c r="H45" s="14"/>
      <c r="I45" s="17">
        <v>0</v>
      </c>
      <c r="J45" s="14"/>
      <c r="K45" s="17">
        <v>0</v>
      </c>
      <c r="L45" s="14"/>
      <c r="M45" s="17">
        <v>0</v>
      </c>
      <c r="N45" s="14"/>
      <c r="O45" s="17">
        <v>7000000000</v>
      </c>
      <c r="P45" s="14"/>
      <c r="Q45" s="17">
        <v>0</v>
      </c>
      <c r="R45" s="14"/>
      <c r="S45" s="59">
        <f t="shared" si="0"/>
        <v>7000000000</v>
      </c>
    </row>
    <row r="46" spans="1:19" ht="26.25" customHeight="1">
      <c r="A46" s="6" t="s">
        <v>42</v>
      </c>
      <c r="C46" s="25" t="s">
        <v>192</v>
      </c>
      <c r="D46" s="14"/>
      <c r="E46" s="17">
        <v>1000000</v>
      </c>
      <c r="F46" s="14"/>
      <c r="G46" s="17">
        <v>2480</v>
      </c>
      <c r="H46" s="14"/>
      <c r="I46" s="17">
        <v>0</v>
      </c>
      <c r="J46" s="14"/>
      <c r="K46" s="17">
        <v>0</v>
      </c>
      <c r="L46" s="14"/>
      <c r="M46" s="17">
        <v>0</v>
      </c>
      <c r="N46" s="14"/>
      <c r="O46" s="17">
        <v>2480000000</v>
      </c>
      <c r="P46" s="14"/>
      <c r="Q46" s="17">
        <v>116553525</v>
      </c>
      <c r="R46" s="14"/>
      <c r="S46" s="59">
        <f t="shared" si="0"/>
        <v>2363446475</v>
      </c>
    </row>
    <row r="47" spans="1:19" ht="26.25" customHeight="1">
      <c r="A47" s="6" t="s">
        <v>21</v>
      </c>
      <c r="C47" s="25" t="s">
        <v>165</v>
      </c>
      <c r="D47" s="14"/>
      <c r="E47" s="17">
        <v>1562500</v>
      </c>
      <c r="F47" s="14"/>
      <c r="G47" s="17">
        <v>320</v>
      </c>
      <c r="H47" s="14"/>
      <c r="I47" s="17">
        <v>0</v>
      </c>
      <c r="J47" s="14"/>
      <c r="K47" s="17">
        <v>0</v>
      </c>
      <c r="L47" s="14"/>
      <c r="M47" s="17">
        <v>0</v>
      </c>
      <c r="N47" s="14"/>
      <c r="O47" s="17">
        <v>500000000</v>
      </c>
      <c r="P47" s="14"/>
      <c r="Q47" s="17">
        <v>0</v>
      </c>
      <c r="R47" s="14"/>
      <c r="S47" s="59">
        <f t="shared" si="0"/>
        <v>500000000</v>
      </c>
    </row>
    <row r="48" spans="1:19" ht="26.25" customHeight="1">
      <c r="A48" s="6" t="s">
        <v>63</v>
      </c>
      <c r="C48" s="25" t="s">
        <v>166</v>
      </c>
      <c r="D48" s="14"/>
      <c r="E48" s="17">
        <v>125000</v>
      </c>
      <c r="F48" s="14"/>
      <c r="G48" s="17">
        <v>1000</v>
      </c>
      <c r="H48" s="14"/>
      <c r="I48" s="17">
        <v>0</v>
      </c>
      <c r="J48" s="14"/>
      <c r="K48" s="17">
        <v>0</v>
      </c>
      <c r="L48" s="14"/>
      <c r="M48" s="17">
        <v>0</v>
      </c>
      <c r="N48" s="14"/>
      <c r="O48" s="17">
        <v>125000000</v>
      </c>
      <c r="P48" s="14"/>
      <c r="Q48" s="17">
        <v>0</v>
      </c>
      <c r="R48" s="14"/>
      <c r="S48" s="59">
        <f t="shared" si="0"/>
        <v>125000000</v>
      </c>
    </row>
    <row r="49" spans="1:19" ht="26.25" customHeight="1">
      <c r="A49" s="7" t="s">
        <v>58</v>
      </c>
      <c r="C49" s="26" t="s">
        <v>190</v>
      </c>
      <c r="D49" s="14"/>
      <c r="E49" s="18">
        <v>17151934</v>
      </c>
      <c r="F49" s="14"/>
      <c r="G49" s="18">
        <v>6</v>
      </c>
      <c r="H49" s="14"/>
      <c r="I49" s="18">
        <v>0</v>
      </c>
      <c r="J49" s="14"/>
      <c r="K49" s="18">
        <v>0</v>
      </c>
      <c r="L49" s="14"/>
      <c r="M49" s="18">
        <v>0</v>
      </c>
      <c r="N49" s="14"/>
      <c r="O49" s="18">
        <v>102911604</v>
      </c>
      <c r="P49" s="14"/>
      <c r="Q49" s="18">
        <v>700079</v>
      </c>
      <c r="R49" s="14"/>
      <c r="S49" s="59">
        <f t="shared" si="0"/>
        <v>102211525</v>
      </c>
    </row>
    <row r="50" spans="1:19" ht="26.25" customHeight="1">
      <c r="A50" s="8" t="s">
        <v>76</v>
      </c>
      <c r="C50" s="19"/>
      <c r="D50" s="14"/>
      <c r="E50" s="19"/>
      <c r="F50" s="14"/>
      <c r="G50" s="19"/>
      <c r="H50" s="14"/>
      <c r="I50" s="19">
        <f>SUM(I8:I49)</f>
        <v>0</v>
      </c>
      <c r="J50" s="14"/>
      <c r="K50" s="19">
        <f>SUM(K8:K49)</f>
        <v>0</v>
      </c>
      <c r="L50" s="14"/>
      <c r="M50" s="19">
        <f>SUM(M8:M49)</f>
        <v>0</v>
      </c>
      <c r="N50" s="14"/>
      <c r="O50" s="70">
        <f>SUM(O8:O49)</f>
        <v>159287307562</v>
      </c>
      <c r="P50" s="81"/>
      <c r="Q50" s="70">
        <f>SUM(Q8:Q49)</f>
        <v>567805374</v>
      </c>
      <c r="R50" s="14"/>
      <c r="S50" s="19">
        <f>SUM(S8:S49)</f>
        <v>158719502188</v>
      </c>
    </row>
    <row r="52" spans="1:19">
      <c r="O52" s="2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9"/>
  <sheetViews>
    <sheetView rightToLeft="1" view="pageBreakPreview" topLeftCell="G1" zoomScaleNormal="100" zoomScaleSheetLayoutView="100" workbookViewId="0">
      <selection activeCell="W21" sqref="W2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8" customWidth="1"/>
    <col min="15" max="15" width="1.28515625" customWidth="1"/>
    <col min="16" max="16" width="17" customWidth="1"/>
    <col min="17" max="17" width="1.28515625" customWidth="1"/>
    <col min="18" max="18" width="10.42578125" customWidth="1"/>
    <col min="19" max="19" width="1.28515625" customWidth="1"/>
    <col min="20" max="20" width="19.42578125" customWidth="1"/>
    <col min="21" max="21" width="0.28515625" customWidth="1"/>
  </cols>
  <sheetData>
    <row r="1" spans="1:20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ht="14.45" customHeight="1"/>
    <row r="5" spans="1:20" ht="14.45" customHeight="1">
      <c r="A5" s="90" t="s">
        <v>193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14.45" customHeight="1">
      <c r="A6" s="91" t="s">
        <v>114</v>
      </c>
      <c r="J6" s="91" t="s">
        <v>130</v>
      </c>
      <c r="K6" s="91"/>
      <c r="L6" s="91"/>
      <c r="M6" s="91"/>
      <c r="N6" s="91"/>
      <c r="P6" s="91" t="s">
        <v>131</v>
      </c>
      <c r="Q6" s="91"/>
      <c r="R6" s="91"/>
      <c r="S6" s="91"/>
      <c r="T6" s="91"/>
    </row>
    <row r="7" spans="1:20" ht="29.1" customHeight="1">
      <c r="A7" s="91"/>
      <c r="C7" s="11" t="s">
        <v>194</v>
      </c>
      <c r="E7" s="111" t="s">
        <v>97</v>
      </c>
      <c r="F7" s="111"/>
      <c r="H7" s="11" t="s">
        <v>195</v>
      </c>
      <c r="J7" s="12" t="s">
        <v>196</v>
      </c>
      <c r="K7" s="3"/>
      <c r="L7" s="12" t="s">
        <v>162</v>
      </c>
      <c r="M7" s="3"/>
      <c r="N7" s="12" t="s">
        <v>197</v>
      </c>
      <c r="P7" s="12" t="s">
        <v>196</v>
      </c>
      <c r="Q7" s="3"/>
      <c r="R7" s="12" t="s">
        <v>162</v>
      </c>
      <c r="S7" s="3"/>
      <c r="T7" s="12" t="s">
        <v>197</v>
      </c>
    </row>
    <row r="8" spans="1:20" ht="21.75" customHeight="1">
      <c r="A8" s="10" t="s">
        <v>99</v>
      </c>
      <c r="C8" s="13"/>
      <c r="E8" s="27" t="s">
        <v>102</v>
      </c>
      <c r="F8" s="28"/>
      <c r="G8" s="14"/>
      <c r="H8" s="22">
        <v>23</v>
      </c>
      <c r="I8" s="14"/>
      <c r="J8" s="23">
        <v>149059756</v>
      </c>
      <c r="K8" s="14"/>
      <c r="L8" s="23">
        <v>0</v>
      </c>
      <c r="M8" s="14"/>
      <c r="N8" s="23">
        <v>149059756</v>
      </c>
      <c r="O8" s="14"/>
      <c r="P8" s="23">
        <v>2382566203</v>
      </c>
      <c r="Q8" s="14"/>
      <c r="R8" s="23">
        <v>0</v>
      </c>
      <c r="S8" s="14"/>
      <c r="T8" s="23">
        <v>2382566203</v>
      </c>
    </row>
    <row r="9" spans="1:20" ht="21.75" customHeight="1">
      <c r="A9" s="8" t="s">
        <v>76</v>
      </c>
      <c r="C9" s="9"/>
      <c r="E9" s="19"/>
      <c r="F9" s="14"/>
      <c r="G9" s="14"/>
      <c r="H9" s="19"/>
      <c r="I9" s="14"/>
      <c r="J9" s="19">
        <f>SUM(J8)</f>
        <v>149059756</v>
      </c>
      <c r="K9" s="14"/>
      <c r="L9" s="19">
        <f>SUM(L8)</f>
        <v>0</v>
      </c>
      <c r="M9" s="14"/>
      <c r="N9" s="19">
        <f>SUM(N8)</f>
        <v>149059756</v>
      </c>
      <c r="O9" s="14"/>
      <c r="P9" s="19">
        <f>SUM(P8)</f>
        <v>2382566203</v>
      </c>
      <c r="Q9" s="14"/>
      <c r="R9" s="19">
        <f>SUM(R8)</f>
        <v>0</v>
      </c>
      <c r="S9" s="14"/>
      <c r="T9" s="70">
        <f>SUM(T8)</f>
        <v>2382566203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topLeftCell="B1" zoomScaleNormal="100" zoomScaleSheetLayoutView="100" workbookViewId="0">
      <selection activeCell="R23" sqref="R23"/>
    </sheetView>
  </sheetViews>
  <sheetFormatPr defaultRowHeight="12.75"/>
  <cols>
    <col min="1" max="1" width="54.855468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4.45" customHeight="1"/>
    <row r="5" spans="1:13" ht="14.45" customHeight="1">
      <c r="A5" s="90" t="s">
        <v>198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14.45" customHeight="1">
      <c r="A6" s="91" t="s">
        <v>114</v>
      </c>
      <c r="C6" s="91" t="s">
        <v>130</v>
      </c>
      <c r="D6" s="91"/>
      <c r="E6" s="91"/>
      <c r="F6" s="91"/>
      <c r="G6" s="91"/>
      <c r="I6" s="91" t="s">
        <v>131</v>
      </c>
      <c r="J6" s="91"/>
      <c r="K6" s="91"/>
      <c r="L6" s="91"/>
      <c r="M6" s="91"/>
    </row>
    <row r="7" spans="1:13" ht="29.1" customHeight="1">
      <c r="A7" s="91"/>
      <c r="C7" s="12" t="s">
        <v>196</v>
      </c>
      <c r="D7" s="3"/>
      <c r="E7" s="12" t="s">
        <v>162</v>
      </c>
      <c r="F7" s="3"/>
      <c r="G7" s="12" t="s">
        <v>197</v>
      </c>
      <c r="I7" s="12" t="s">
        <v>196</v>
      </c>
      <c r="J7" s="3"/>
      <c r="K7" s="12" t="s">
        <v>162</v>
      </c>
      <c r="L7" s="3"/>
      <c r="M7" s="12" t="s">
        <v>197</v>
      </c>
    </row>
    <row r="8" spans="1:13" ht="21.75" customHeight="1">
      <c r="A8" s="5" t="s">
        <v>109</v>
      </c>
      <c r="C8" s="15">
        <v>63850112</v>
      </c>
      <c r="D8" s="14"/>
      <c r="E8" s="15">
        <v>0</v>
      </c>
      <c r="F8" s="14"/>
      <c r="G8" s="15">
        <v>63850112</v>
      </c>
      <c r="H8" s="14"/>
      <c r="I8" s="15">
        <v>109570777</v>
      </c>
      <c r="J8" s="14"/>
      <c r="K8" s="15">
        <v>0</v>
      </c>
      <c r="L8" s="14"/>
      <c r="M8" s="15">
        <v>109570777</v>
      </c>
    </row>
    <row r="9" spans="1:13" ht="21.75" customHeight="1">
      <c r="A9" s="7" t="s">
        <v>110</v>
      </c>
      <c r="C9" s="18">
        <v>921324</v>
      </c>
      <c r="D9" s="14"/>
      <c r="E9" s="18">
        <v>0</v>
      </c>
      <c r="F9" s="14"/>
      <c r="G9" s="18">
        <v>921324</v>
      </c>
      <c r="H9" s="14"/>
      <c r="I9" s="18">
        <v>6100601</v>
      </c>
      <c r="J9" s="14"/>
      <c r="K9" s="18">
        <v>0</v>
      </c>
      <c r="L9" s="14"/>
      <c r="M9" s="18">
        <v>6100601</v>
      </c>
    </row>
    <row r="10" spans="1:13" ht="21.75" customHeight="1">
      <c r="A10" s="8" t="s">
        <v>76</v>
      </c>
      <c r="C10" s="19">
        <f>SUM(C8:C9)</f>
        <v>64771436</v>
      </c>
      <c r="D10" s="14"/>
      <c r="E10" s="19">
        <v>0</v>
      </c>
      <c r="F10" s="14"/>
      <c r="G10" s="70">
        <f>SUM(G8:G9)</f>
        <v>64771436</v>
      </c>
      <c r="H10" s="81"/>
      <c r="I10" s="70">
        <f>SUM(I8:I9)</f>
        <v>115671378</v>
      </c>
      <c r="J10" s="81"/>
      <c r="K10" s="70">
        <v>0</v>
      </c>
      <c r="L10" s="81"/>
      <c r="M10" s="70">
        <f>SUM(M8:M9)</f>
        <v>115671378</v>
      </c>
    </row>
    <row r="11" spans="1:13">
      <c r="C11" s="14"/>
      <c r="D11" s="14"/>
      <c r="E11" s="14"/>
      <c r="F11" s="14"/>
      <c r="G11" s="81"/>
      <c r="H11" s="81"/>
      <c r="I11" s="81"/>
      <c r="J11" s="81"/>
      <c r="K11" s="81"/>
      <c r="L11" s="81"/>
      <c r="M11" s="8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61"/>
  <sheetViews>
    <sheetView rightToLeft="1" view="pageBreakPreview" topLeftCell="A44" zoomScale="90" zoomScaleNormal="100" zoomScaleSheetLayoutView="90" workbookViewId="0">
      <selection activeCell="E65" sqref="E65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85546875" bestFit="1" customWidth="1"/>
    <col min="6" max="6" width="1.28515625" customWidth="1"/>
    <col min="7" max="7" width="14.85546875" bestFit="1" customWidth="1"/>
    <col min="8" max="8" width="1.28515625" customWidth="1"/>
    <col min="9" max="9" width="15.5703125" customWidth="1"/>
    <col min="10" max="10" width="1.28515625" customWidth="1"/>
    <col min="11" max="11" width="17.7109375" customWidth="1"/>
    <col min="12" max="12" width="1.28515625" customWidth="1"/>
    <col min="13" max="13" width="21.5703125" customWidth="1"/>
    <col min="14" max="14" width="1.28515625" customWidth="1"/>
    <col min="15" max="15" width="18.140625" customWidth="1"/>
    <col min="16" max="16" width="1.28515625" customWidth="1"/>
    <col min="17" max="17" width="20.28515625" customWidth="1"/>
    <col min="18" max="18" width="1.28515625" customWidth="1"/>
    <col min="19" max="19" width="0.28515625" customWidth="1"/>
    <col min="21" max="21" width="13.42578125" bestFit="1" customWidth="1"/>
  </cols>
  <sheetData>
    <row r="1" spans="1:21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21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1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1" ht="14.45" customHeight="1"/>
    <row r="5" spans="1:21" ht="24">
      <c r="A5" s="90" t="s">
        <v>199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1" ht="21">
      <c r="A6" s="91" t="s">
        <v>114</v>
      </c>
      <c r="C6" s="91" t="s">
        <v>130</v>
      </c>
      <c r="D6" s="91"/>
      <c r="E6" s="91"/>
      <c r="F6" s="91"/>
      <c r="G6" s="91"/>
      <c r="H6" s="91"/>
      <c r="I6" s="91"/>
      <c r="K6" s="91" t="s">
        <v>131</v>
      </c>
      <c r="L6" s="91"/>
      <c r="M6" s="91"/>
      <c r="N6" s="91"/>
      <c r="O6" s="91"/>
      <c r="P6" s="91"/>
      <c r="Q6" s="91"/>
      <c r="R6" s="91"/>
    </row>
    <row r="7" spans="1:21" ht="42">
      <c r="A7" s="91"/>
      <c r="C7" s="12" t="s">
        <v>13</v>
      </c>
      <c r="D7" s="3"/>
      <c r="E7" s="12" t="s">
        <v>200</v>
      </c>
      <c r="F7" s="3"/>
      <c r="G7" s="12" t="s">
        <v>201</v>
      </c>
      <c r="H7" s="3"/>
      <c r="I7" s="12" t="s">
        <v>202</v>
      </c>
      <c r="K7" s="12" t="s">
        <v>13</v>
      </c>
      <c r="L7" s="3"/>
      <c r="M7" s="12" t="s">
        <v>200</v>
      </c>
      <c r="N7" s="3"/>
      <c r="O7" s="12" t="s">
        <v>201</v>
      </c>
      <c r="P7" s="3"/>
      <c r="Q7" s="112" t="s">
        <v>202</v>
      </c>
      <c r="R7" s="112"/>
    </row>
    <row r="8" spans="1:21" s="52" customFormat="1" ht="24" customHeight="1">
      <c r="A8" s="66" t="s">
        <v>24</v>
      </c>
      <c r="C8" s="62">
        <v>20000</v>
      </c>
      <c r="D8" s="81"/>
      <c r="E8" s="62">
        <v>3941408264</v>
      </c>
      <c r="F8" s="81"/>
      <c r="G8" s="62">
        <v>3920723699</v>
      </c>
      <c r="H8" s="81"/>
      <c r="I8" s="62">
        <f>E8-G8</f>
        <v>20684565</v>
      </c>
      <c r="J8" s="81"/>
      <c r="K8" s="62">
        <v>51281</v>
      </c>
      <c r="L8" s="81"/>
      <c r="M8" s="62">
        <v>9954400994</v>
      </c>
      <c r="N8" s="81"/>
      <c r="O8" s="62">
        <v>10052931597</v>
      </c>
      <c r="P8" s="81"/>
      <c r="Q8" s="94">
        <f>M8-O8</f>
        <v>-98530603</v>
      </c>
      <c r="R8" s="94"/>
      <c r="U8" s="82"/>
    </row>
    <row r="9" spans="1:21" s="52" customFormat="1" ht="24" customHeight="1">
      <c r="A9" s="68" t="s">
        <v>46</v>
      </c>
      <c r="C9" s="63">
        <v>400000</v>
      </c>
      <c r="D9" s="81"/>
      <c r="E9" s="63">
        <v>1923287941</v>
      </c>
      <c r="F9" s="81"/>
      <c r="G9" s="63">
        <v>1721596155</v>
      </c>
      <c r="H9" s="81"/>
      <c r="I9" s="63">
        <v>201691786</v>
      </c>
      <c r="J9" s="81"/>
      <c r="K9" s="63">
        <v>400000</v>
      </c>
      <c r="L9" s="81"/>
      <c r="M9" s="63">
        <v>1923287941</v>
      </c>
      <c r="N9" s="81"/>
      <c r="O9" s="63">
        <v>1721596155</v>
      </c>
      <c r="P9" s="81"/>
      <c r="Q9" s="113">
        <f>M9-O9</f>
        <v>201691786</v>
      </c>
      <c r="R9" s="113"/>
      <c r="U9" s="82"/>
    </row>
    <row r="10" spans="1:21" s="52" customFormat="1" ht="24" customHeight="1">
      <c r="A10" s="68" t="s">
        <v>29</v>
      </c>
      <c r="C10" s="63">
        <v>98726</v>
      </c>
      <c r="D10" s="81"/>
      <c r="E10" s="63">
        <v>2436780953</v>
      </c>
      <c r="F10" s="81"/>
      <c r="G10" s="63">
        <v>3124732378</v>
      </c>
      <c r="H10" s="81"/>
      <c r="I10" s="63">
        <v>-687951425</v>
      </c>
      <c r="J10" s="81"/>
      <c r="K10" s="63">
        <v>222546</v>
      </c>
      <c r="L10" s="81"/>
      <c r="M10" s="63">
        <v>5769582952</v>
      </c>
      <c r="N10" s="81"/>
      <c r="O10" s="63">
        <v>7043704088</v>
      </c>
      <c r="P10" s="81"/>
      <c r="Q10" s="113">
        <f>M10-O10</f>
        <v>-1274121136</v>
      </c>
      <c r="R10" s="113"/>
      <c r="U10" s="82"/>
    </row>
    <row r="11" spans="1:21" s="52" customFormat="1" ht="24" customHeight="1">
      <c r="A11" s="68" t="s">
        <v>54</v>
      </c>
      <c r="C11" s="63">
        <v>800000</v>
      </c>
      <c r="D11" s="81"/>
      <c r="E11" s="63">
        <v>5940442825</v>
      </c>
      <c r="F11" s="81"/>
      <c r="G11" s="63">
        <v>5977798085</v>
      </c>
      <c r="H11" s="81"/>
      <c r="I11" s="63">
        <v>-37355260</v>
      </c>
      <c r="J11" s="81"/>
      <c r="K11" s="63">
        <v>848531</v>
      </c>
      <c r="L11" s="81"/>
      <c r="M11" s="63">
        <v>6296470563</v>
      </c>
      <c r="N11" s="81"/>
      <c r="O11" s="63">
        <v>6343474268</v>
      </c>
      <c r="P11" s="81"/>
      <c r="Q11" s="113">
        <f>M11-O11</f>
        <v>-47003705</v>
      </c>
      <c r="R11" s="113"/>
      <c r="U11" s="82"/>
    </row>
    <row r="12" spans="1:21" s="52" customFormat="1" ht="24" customHeight="1">
      <c r="A12" s="68" t="s">
        <v>74</v>
      </c>
      <c r="C12" s="63">
        <v>200000</v>
      </c>
      <c r="D12" s="81"/>
      <c r="E12" s="63">
        <v>1155074080</v>
      </c>
      <c r="F12" s="81"/>
      <c r="G12" s="63">
        <v>1141057896</v>
      </c>
      <c r="H12" s="81"/>
      <c r="I12" s="63">
        <v>14016184</v>
      </c>
      <c r="J12" s="81"/>
      <c r="K12" s="63">
        <v>200000</v>
      </c>
      <c r="L12" s="81"/>
      <c r="M12" s="63">
        <v>1155074080</v>
      </c>
      <c r="N12" s="81"/>
      <c r="O12" s="63">
        <v>1141057896</v>
      </c>
      <c r="P12" s="81"/>
      <c r="Q12" s="113">
        <f t="shared" ref="Q12:Q59" si="0">M12-O12</f>
        <v>14016184</v>
      </c>
      <c r="R12" s="113"/>
      <c r="U12" s="82"/>
    </row>
    <row r="13" spans="1:21" s="52" customFormat="1" ht="24" customHeight="1">
      <c r="A13" s="68" t="s">
        <v>32</v>
      </c>
      <c r="C13" s="63">
        <v>100000</v>
      </c>
      <c r="D13" s="81"/>
      <c r="E13" s="63">
        <v>2635226555</v>
      </c>
      <c r="F13" s="81"/>
      <c r="G13" s="63">
        <v>2592482398</v>
      </c>
      <c r="H13" s="81"/>
      <c r="I13" s="63">
        <v>42744157</v>
      </c>
      <c r="J13" s="81"/>
      <c r="K13" s="63">
        <v>100000</v>
      </c>
      <c r="L13" s="81"/>
      <c r="M13" s="63">
        <v>2635226555</v>
      </c>
      <c r="N13" s="81"/>
      <c r="O13" s="63">
        <v>2592482398</v>
      </c>
      <c r="P13" s="81"/>
      <c r="Q13" s="113">
        <f t="shared" si="0"/>
        <v>42744157</v>
      </c>
      <c r="R13" s="113"/>
      <c r="U13" s="82"/>
    </row>
    <row r="14" spans="1:21" s="52" customFormat="1" ht="24" customHeight="1">
      <c r="A14" s="68" t="s">
        <v>50</v>
      </c>
      <c r="C14" s="63">
        <v>2000000</v>
      </c>
      <c r="D14" s="81"/>
      <c r="E14" s="63">
        <v>7131314758</v>
      </c>
      <c r="F14" s="81"/>
      <c r="G14" s="63">
        <v>9409677299</v>
      </c>
      <c r="H14" s="81"/>
      <c r="I14" s="63">
        <v>-2278362541</v>
      </c>
      <c r="J14" s="81"/>
      <c r="K14" s="63">
        <v>5600000</v>
      </c>
      <c r="L14" s="81"/>
      <c r="M14" s="63">
        <v>21310444008</v>
      </c>
      <c r="N14" s="81"/>
      <c r="O14" s="63">
        <v>26347096439</v>
      </c>
      <c r="P14" s="81"/>
      <c r="Q14" s="113">
        <f t="shared" si="0"/>
        <v>-5036652431</v>
      </c>
      <c r="R14" s="113"/>
      <c r="U14" s="82"/>
    </row>
    <row r="15" spans="1:21" s="52" customFormat="1" ht="24" customHeight="1">
      <c r="A15" s="68" t="s">
        <v>136</v>
      </c>
      <c r="C15" s="63">
        <v>0</v>
      </c>
      <c r="D15" s="81"/>
      <c r="E15" s="63">
        <v>0</v>
      </c>
      <c r="F15" s="81"/>
      <c r="G15" s="63">
        <v>0</v>
      </c>
      <c r="H15" s="81"/>
      <c r="I15" s="63">
        <v>0</v>
      </c>
      <c r="J15" s="81"/>
      <c r="K15" s="63">
        <v>505096</v>
      </c>
      <c r="L15" s="81"/>
      <c r="M15" s="63">
        <v>4992242919</v>
      </c>
      <c r="N15" s="81"/>
      <c r="O15" s="63">
        <v>5834293687</v>
      </c>
      <c r="P15" s="81"/>
      <c r="Q15" s="113">
        <f t="shared" si="0"/>
        <v>-842050768</v>
      </c>
      <c r="R15" s="113"/>
    </row>
    <row r="16" spans="1:21" s="52" customFormat="1" ht="24" customHeight="1">
      <c r="A16" s="68" t="s">
        <v>31</v>
      </c>
      <c r="C16" s="63">
        <v>0</v>
      </c>
      <c r="D16" s="81"/>
      <c r="E16" s="63">
        <v>0</v>
      </c>
      <c r="F16" s="81"/>
      <c r="G16" s="63">
        <v>0</v>
      </c>
      <c r="H16" s="81"/>
      <c r="I16" s="63">
        <v>0</v>
      </c>
      <c r="J16" s="81"/>
      <c r="K16" s="63">
        <v>105020</v>
      </c>
      <c r="L16" s="81"/>
      <c r="M16" s="63">
        <v>18234990299</v>
      </c>
      <c r="N16" s="81"/>
      <c r="O16" s="63">
        <v>15863861273</v>
      </c>
      <c r="P16" s="81"/>
      <c r="Q16" s="113">
        <f t="shared" si="0"/>
        <v>2371129026</v>
      </c>
      <c r="R16" s="113"/>
    </row>
    <row r="17" spans="1:18" s="52" customFormat="1" ht="24" customHeight="1">
      <c r="A17" s="68" t="s">
        <v>137</v>
      </c>
      <c r="C17" s="63">
        <v>0</v>
      </c>
      <c r="D17" s="81"/>
      <c r="E17" s="63">
        <v>0</v>
      </c>
      <c r="F17" s="81"/>
      <c r="G17" s="63">
        <v>0</v>
      </c>
      <c r="H17" s="81"/>
      <c r="I17" s="63">
        <v>0</v>
      </c>
      <c r="J17" s="81"/>
      <c r="K17" s="63">
        <v>356821</v>
      </c>
      <c r="L17" s="81"/>
      <c r="M17" s="63">
        <v>1924244269</v>
      </c>
      <c r="N17" s="81"/>
      <c r="O17" s="63">
        <v>1836980504</v>
      </c>
      <c r="P17" s="81"/>
      <c r="Q17" s="113">
        <f t="shared" si="0"/>
        <v>87263765</v>
      </c>
      <c r="R17" s="113"/>
    </row>
    <row r="18" spans="1:18" s="52" customFormat="1" ht="24" customHeight="1">
      <c r="A18" s="68" t="s">
        <v>42</v>
      </c>
      <c r="C18" s="63">
        <v>0</v>
      </c>
      <c r="D18" s="81"/>
      <c r="E18" s="63">
        <v>0</v>
      </c>
      <c r="F18" s="81"/>
      <c r="G18" s="63">
        <v>0</v>
      </c>
      <c r="H18" s="81"/>
      <c r="I18" s="63">
        <v>0</v>
      </c>
      <c r="J18" s="81"/>
      <c r="K18" s="63">
        <v>72823</v>
      </c>
      <c r="L18" s="81"/>
      <c r="M18" s="63">
        <v>1452351501</v>
      </c>
      <c r="N18" s="81"/>
      <c r="O18" s="63">
        <v>1918327134</v>
      </c>
      <c r="P18" s="81"/>
      <c r="Q18" s="113">
        <f t="shared" si="0"/>
        <v>-465975633</v>
      </c>
      <c r="R18" s="113"/>
    </row>
    <row r="19" spans="1:18" s="52" customFormat="1" ht="24" customHeight="1">
      <c r="A19" s="68" t="s">
        <v>39</v>
      </c>
      <c r="C19" s="63">
        <v>0</v>
      </c>
      <c r="D19" s="81"/>
      <c r="E19" s="63">
        <v>0</v>
      </c>
      <c r="F19" s="81"/>
      <c r="G19" s="63">
        <v>0</v>
      </c>
      <c r="H19" s="81"/>
      <c r="I19" s="63">
        <v>0</v>
      </c>
      <c r="J19" s="81"/>
      <c r="K19" s="63">
        <v>64159</v>
      </c>
      <c r="L19" s="81"/>
      <c r="M19" s="63">
        <v>992374080</v>
      </c>
      <c r="N19" s="81"/>
      <c r="O19" s="63">
        <v>1143526163</v>
      </c>
      <c r="P19" s="81"/>
      <c r="Q19" s="113">
        <f t="shared" si="0"/>
        <v>-151152083</v>
      </c>
      <c r="R19" s="113"/>
    </row>
    <row r="20" spans="1:18" s="52" customFormat="1" ht="24" customHeight="1">
      <c r="A20" s="68" t="s">
        <v>26</v>
      </c>
      <c r="C20" s="63">
        <v>0</v>
      </c>
      <c r="D20" s="81"/>
      <c r="E20" s="63">
        <v>0</v>
      </c>
      <c r="F20" s="81"/>
      <c r="G20" s="63">
        <v>0</v>
      </c>
      <c r="H20" s="81"/>
      <c r="I20" s="63">
        <v>0</v>
      </c>
      <c r="J20" s="81"/>
      <c r="K20" s="63">
        <v>207987</v>
      </c>
      <c r="L20" s="81"/>
      <c r="M20" s="63">
        <v>9812190661</v>
      </c>
      <c r="N20" s="81"/>
      <c r="O20" s="63">
        <v>10542857487</v>
      </c>
      <c r="P20" s="81"/>
      <c r="Q20" s="113">
        <f t="shared" si="0"/>
        <v>-730666826</v>
      </c>
      <c r="R20" s="113"/>
    </row>
    <row r="21" spans="1:18" s="52" customFormat="1" ht="24" customHeight="1">
      <c r="A21" s="68" t="s">
        <v>22</v>
      </c>
      <c r="C21" s="63">
        <v>0</v>
      </c>
      <c r="D21" s="81"/>
      <c r="E21" s="63">
        <v>0</v>
      </c>
      <c r="F21" s="81"/>
      <c r="G21" s="63">
        <v>0</v>
      </c>
      <c r="H21" s="81"/>
      <c r="I21" s="63">
        <v>0</v>
      </c>
      <c r="J21" s="81"/>
      <c r="K21" s="63">
        <v>150000</v>
      </c>
      <c r="L21" s="81"/>
      <c r="M21" s="63">
        <v>2542731123</v>
      </c>
      <c r="N21" s="81"/>
      <c r="O21" s="63">
        <v>2560363547</v>
      </c>
      <c r="P21" s="81"/>
      <c r="Q21" s="113">
        <f t="shared" si="0"/>
        <v>-17632424</v>
      </c>
      <c r="R21" s="113"/>
    </row>
    <row r="22" spans="1:18" s="52" customFormat="1" ht="24" customHeight="1">
      <c r="A22" s="68" t="s">
        <v>71</v>
      </c>
      <c r="C22" s="63">
        <v>0</v>
      </c>
      <c r="D22" s="81"/>
      <c r="E22" s="63">
        <v>0</v>
      </c>
      <c r="F22" s="81"/>
      <c r="G22" s="63">
        <v>0</v>
      </c>
      <c r="H22" s="81"/>
      <c r="I22" s="63">
        <v>0</v>
      </c>
      <c r="J22" s="81"/>
      <c r="K22" s="63">
        <v>507607</v>
      </c>
      <c r="L22" s="81"/>
      <c r="M22" s="63">
        <v>21491875741</v>
      </c>
      <c r="N22" s="81"/>
      <c r="O22" s="63">
        <v>23226871951</v>
      </c>
      <c r="P22" s="81"/>
      <c r="Q22" s="113">
        <f t="shared" si="0"/>
        <v>-1734996210</v>
      </c>
      <c r="R22" s="113"/>
    </row>
    <row r="23" spans="1:18" s="52" customFormat="1" ht="24" customHeight="1">
      <c r="A23" s="68" t="s">
        <v>138</v>
      </c>
      <c r="C23" s="63">
        <v>0</v>
      </c>
      <c r="D23" s="81"/>
      <c r="E23" s="63">
        <v>0</v>
      </c>
      <c r="F23" s="81"/>
      <c r="G23" s="63">
        <v>0</v>
      </c>
      <c r="H23" s="81"/>
      <c r="I23" s="63">
        <v>0</v>
      </c>
      <c r="J23" s="81"/>
      <c r="K23" s="63">
        <v>7749300</v>
      </c>
      <c r="L23" s="81"/>
      <c r="M23" s="63">
        <v>33215069166</v>
      </c>
      <c r="N23" s="81"/>
      <c r="O23" s="63">
        <v>54153437404</v>
      </c>
      <c r="P23" s="81"/>
      <c r="Q23" s="113">
        <f t="shared" si="0"/>
        <v>-20938368238</v>
      </c>
      <c r="R23" s="113"/>
    </row>
    <row r="24" spans="1:18" s="52" customFormat="1" ht="24" customHeight="1">
      <c r="A24" s="68" t="s">
        <v>63</v>
      </c>
      <c r="C24" s="63">
        <v>0</v>
      </c>
      <c r="D24" s="81"/>
      <c r="E24" s="63">
        <v>0</v>
      </c>
      <c r="F24" s="81"/>
      <c r="G24" s="63">
        <v>0</v>
      </c>
      <c r="H24" s="81"/>
      <c r="I24" s="63">
        <v>0</v>
      </c>
      <c r="J24" s="81"/>
      <c r="K24" s="63">
        <v>125000</v>
      </c>
      <c r="L24" s="81"/>
      <c r="M24" s="63">
        <v>3162321591</v>
      </c>
      <c r="N24" s="81"/>
      <c r="O24" s="63">
        <v>2414690537</v>
      </c>
      <c r="P24" s="81"/>
      <c r="Q24" s="113">
        <f t="shared" si="0"/>
        <v>747631054</v>
      </c>
      <c r="R24" s="113"/>
    </row>
    <row r="25" spans="1:18" s="52" customFormat="1" ht="24" customHeight="1">
      <c r="A25" s="68" t="s">
        <v>45</v>
      </c>
      <c r="C25" s="63">
        <v>0</v>
      </c>
      <c r="D25" s="81"/>
      <c r="E25" s="63">
        <v>0</v>
      </c>
      <c r="F25" s="81"/>
      <c r="G25" s="63">
        <v>0</v>
      </c>
      <c r="H25" s="81"/>
      <c r="I25" s="63">
        <v>0</v>
      </c>
      <c r="J25" s="81"/>
      <c r="K25" s="63">
        <v>200000</v>
      </c>
      <c r="L25" s="81"/>
      <c r="M25" s="63">
        <v>693846910</v>
      </c>
      <c r="N25" s="81"/>
      <c r="O25" s="63">
        <v>896434293</v>
      </c>
      <c r="P25" s="81"/>
      <c r="Q25" s="113">
        <f t="shared" si="0"/>
        <v>-202587383</v>
      </c>
      <c r="R25" s="113"/>
    </row>
    <row r="26" spans="1:18" s="52" customFormat="1" ht="24" customHeight="1">
      <c r="A26" s="68" t="s">
        <v>38</v>
      </c>
      <c r="C26" s="63">
        <v>0</v>
      </c>
      <c r="D26" s="81"/>
      <c r="E26" s="63">
        <v>0</v>
      </c>
      <c r="F26" s="81"/>
      <c r="G26" s="63">
        <v>0</v>
      </c>
      <c r="H26" s="81"/>
      <c r="I26" s="63">
        <v>0</v>
      </c>
      <c r="J26" s="81"/>
      <c r="K26" s="63">
        <v>133794</v>
      </c>
      <c r="L26" s="81"/>
      <c r="M26" s="63">
        <v>5024373228</v>
      </c>
      <c r="N26" s="81"/>
      <c r="O26" s="63">
        <v>4737112403</v>
      </c>
      <c r="P26" s="81"/>
      <c r="Q26" s="113">
        <f t="shared" si="0"/>
        <v>287260825</v>
      </c>
      <c r="R26" s="113"/>
    </row>
    <row r="27" spans="1:18" s="52" customFormat="1" ht="24" customHeight="1">
      <c r="A27" s="68" t="s">
        <v>52</v>
      </c>
      <c r="C27" s="63">
        <v>0</v>
      </c>
      <c r="D27" s="81"/>
      <c r="E27" s="63">
        <v>0</v>
      </c>
      <c r="F27" s="81"/>
      <c r="G27" s="63">
        <v>0</v>
      </c>
      <c r="H27" s="81"/>
      <c r="I27" s="63">
        <v>0</v>
      </c>
      <c r="J27" s="81"/>
      <c r="K27" s="63">
        <v>5000</v>
      </c>
      <c r="L27" s="81"/>
      <c r="M27" s="63">
        <v>5367871</v>
      </c>
      <c r="N27" s="81"/>
      <c r="O27" s="63">
        <v>10682289</v>
      </c>
      <c r="P27" s="81"/>
      <c r="Q27" s="113">
        <f t="shared" si="0"/>
        <v>-5314418</v>
      </c>
      <c r="R27" s="113"/>
    </row>
    <row r="28" spans="1:18" s="52" customFormat="1" ht="24" customHeight="1">
      <c r="A28" s="68" t="s">
        <v>21</v>
      </c>
      <c r="C28" s="63">
        <v>0</v>
      </c>
      <c r="D28" s="81"/>
      <c r="E28" s="63">
        <v>0</v>
      </c>
      <c r="F28" s="81"/>
      <c r="G28" s="63">
        <v>0</v>
      </c>
      <c r="H28" s="81"/>
      <c r="I28" s="63">
        <v>0</v>
      </c>
      <c r="J28" s="81"/>
      <c r="K28" s="63">
        <v>1562500</v>
      </c>
      <c r="L28" s="81"/>
      <c r="M28" s="63">
        <v>5429998133</v>
      </c>
      <c r="N28" s="81"/>
      <c r="O28" s="63">
        <v>3438654612</v>
      </c>
      <c r="P28" s="81"/>
      <c r="Q28" s="113">
        <f t="shared" si="0"/>
        <v>1991343521</v>
      </c>
      <c r="R28" s="113"/>
    </row>
    <row r="29" spans="1:18" s="52" customFormat="1" ht="24" customHeight="1">
      <c r="A29" s="68" t="s">
        <v>34</v>
      </c>
      <c r="C29" s="63">
        <v>0</v>
      </c>
      <c r="D29" s="81"/>
      <c r="E29" s="63">
        <v>0</v>
      </c>
      <c r="F29" s="81"/>
      <c r="G29" s="63">
        <v>0</v>
      </c>
      <c r="H29" s="81"/>
      <c r="I29" s="63">
        <v>0</v>
      </c>
      <c r="J29" s="81"/>
      <c r="K29" s="63">
        <v>878960</v>
      </c>
      <c r="L29" s="81"/>
      <c r="M29" s="63">
        <v>9601223863</v>
      </c>
      <c r="N29" s="81"/>
      <c r="O29" s="63">
        <v>11096432913</v>
      </c>
      <c r="P29" s="81"/>
      <c r="Q29" s="113">
        <f t="shared" si="0"/>
        <v>-1495209050</v>
      </c>
      <c r="R29" s="113"/>
    </row>
    <row r="30" spans="1:18" s="52" customFormat="1" ht="24" customHeight="1">
      <c r="A30" s="68" t="s">
        <v>64</v>
      </c>
      <c r="C30" s="63">
        <v>0</v>
      </c>
      <c r="D30" s="81"/>
      <c r="E30" s="63">
        <v>0</v>
      </c>
      <c r="F30" s="81"/>
      <c r="G30" s="63">
        <v>0</v>
      </c>
      <c r="H30" s="81"/>
      <c r="I30" s="63">
        <v>0</v>
      </c>
      <c r="J30" s="81"/>
      <c r="K30" s="63">
        <v>1020000</v>
      </c>
      <c r="L30" s="81"/>
      <c r="M30" s="63">
        <v>9081342617</v>
      </c>
      <c r="N30" s="81"/>
      <c r="O30" s="63">
        <v>8631063506</v>
      </c>
      <c r="P30" s="81"/>
      <c r="Q30" s="113">
        <f t="shared" si="0"/>
        <v>450279111</v>
      </c>
      <c r="R30" s="113"/>
    </row>
    <row r="31" spans="1:18" s="52" customFormat="1" ht="24" customHeight="1">
      <c r="A31" s="68" t="s">
        <v>35</v>
      </c>
      <c r="C31" s="63">
        <v>0</v>
      </c>
      <c r="D31" s="81"/>
      <c r="E31" s="63">
        <v>0</v>
      </c>
      <c r="F31" s="81"/>
      <c r="G31" s="63">
        <v>0</v>
      </c>
      <c r="H31" s="81"/>
      <c r="I31" s="63">
        <v>0</v>
      </c>
      <c r="J31" s="81"/>
      <c r="K31" s="63">
        <v>400000</v>
      </c>
      <c r="L31" s="81"/>
      <c r="M31" s="63">
        <v>2028856060</v>
      </c>
      <c r="N31" s="81"/>
      <c r="O31" s="63">
        <v>2153645934</v>
      </c>
      <c r="P31" s="81"/>
      <c r="Q31" s="113">
        <f t="shared" si="0"/>
        <v>-124789874</v>
      </c>
      <c r="R31" s="113"/>
    </row>
    <row r="32" spans="1:18" s="52" customFormat="1" ht="24" customHeight="1">
      <c r="A32" s="68" t="s">
        <v>139</v>
      </c>
      <c r="C32" s="63">
        <v>0</v>
      </c>
      <c r="D32" s="81"/>
      <c r="E32" s="63">
        <v>0</v>
      </c>
      <c r="F32" s="81"/>
      <c r="G32" s="63">
        <v>0</v>
      </c>
      <c r="H32" s="81"/>
      <c r="I32" s="63">
        <v>0</v>
      </c>
      <c r="J32" s="81"/>
      <c r="K32" s="63">
        <v>124203</v>
      </c>
      <c r="L32" s="81"/>
      <c r="M32" s="63">
        <v>829604757</v>
      </c>
      <c r="N32" s="81"/>
      <c r="O32" s="63">
        <v>990181217</v>
      </c>
      <c r="P32" s="81"/>
      <c r="Q32" s="113">
        <f t="shared" si="0"/>
        <v>-160576460</v>
      </c>
      <c r="R32" s="113"/>
    </row>
    <row r="33" spans="1:18" s="52" customFormat="1" ht="24" customHeight="1">
      <c r="A33" s="68" t="s">
        <v>41</v>
      </c>
      <c r="C33" s="63">
        <v>0</v>
      </c>
      <c r="D33" s="81"/>
      <c r="E33" s="63">
        <v>0</v>
      </c>
      <c r="F33" s="81"/>
      <c r="G33" s="63">
        <v>0</v>
      </c>
      <c r="H33" s="81"/>
      <c r="I33" s="63">
        <v>0</v>
      </c>
      <c r="J33" s="81"/>
      <c r="K33" s="63">
        <v>91963</v>
      </c>
      <c r="L33" s="81"/>
      <c r="M33" s="63">
        <v>585902584</v>
      </c>
      <c r="N33" s="81"/>
      <c r="O33" s="63">
        <v>623457575</v>
      </c>
      <c r="P33" s="81"/>
      <c r="Q33" s="113">
        <f t="shared" si="0"/>
        <v>-37554991</v>
      </c>
      <c r="R33" s="113"/>
    </row>
    <row r="34" spans="1:18" s="52" customFormat="1" ht="24" customHeight="1">
      <c r="A34" s="68" t="s">
        <v>61</v>
      </c>
      <c r="C34" s="63">
        <v>0</v>
      </c>
      <c r="D34" s="81"/>
      <c r="E34" s="63">
        <v>0</v>
      </c>
      <c r="F34" s="81"/>
      <c r="G34" s="63">
        <v>0</v>
      </c>
      <c r="H34" s="81"/>
      <c r="I34" s="63">
        <v>0</v>
      </c>
      <c r="J34" s="81"/>
      <c r="K34" s="63">
        <v>983334</v>
      </c>
      <c r="L34" s="81"/>
      <c r="M34" s="63">
        <v>22091722786</v>
      </c>
      <c r="N34" s="81"/>
      <c r="O34" s="63">
        <v>25130709844</v>
      </c>
      <c r="P34" s="81"/>
      <c r="Q34" s="113">
        <f t="shared" si="0"/>
        <v>-3038987058</v>
      </c>
      <c r="R34" s="113"/>
    </row>
    <row r="35" spans="1:18" s="52" customFormat="1" ht="24" customHeight="1">
      <c r="A35" s="68" t="s">
        <v>25</v>
      </c>
      <c r="C35" s="63">
        <v>0</v>
      </c>
      <c r="D35" s="81"/>
      <c r="E35" s="63">
        <v>0</v>
      </c>
      <c r="F35" s="81"/>
      <c r="G35" s="63">
        <v>0</v>
      </c>
      <c r="H35" s="81"/>
      <c r="I35" s="63">
        <v>0</v>
      </c>
      <c r="J35" s="81"/>
      <c r="K35" s="63">
        <v>2113984</v>
      </c>
      <c r="L35" s="81"/>
      <c r="M35" s="63">
        <v>25252718490</v>
      </c>
      <c r="N35" s="81"/>
      <c r="O35" s="63">
        <v>35912886403</v>
      </c>
      <c r="P35" s="81"/>
      <c r="Q35" s="113">
        <f t="shared" si="0"/>
        <v>-10660167913</v>
      </c>
      <c r="R35" s="113"/>
    </row>
    <row r="36" spans="1:18" s="52" customFormat="1" ht="24" customHeight="1">
      <c r="A36" s="68" t="s">
        <v>140</v>
      </c>
      <c r="C36" s="63">
        <v>0</v>
      </c>
      <c r="D36" s="81"/>
      <c r="E36" s="63">
        <v>0</v>
      </c>
      <c r="F36" s="81"/>
      <c r="G36" s="63">
        <v>0</v>
      </c>
      <c r="H36" s="81"/>
      <c r="I36" s="63">
        <v>0</v>
      </c>
      <c r="J36" s="81"/>
      <c r="K36" s="63">
        <v>250000</v>
      </c>
      <c r="L36" s="81"/>
      <c r="M36" s="63">
        <v>13424346673</v>
      </c>
      <c r="N36" s="81"/>
      <c r="O36" s="63">
        <v>14667207750</v>
      </c>
      <c r="P36" s="81"/>
      <c r="Q36" s="113">
        <f t="shared" si="0"/>
        <v>-1242861077</v>
      </c>
      <c r="R36" s="113"/>
    </row>
    <row r="37" spans="1:18" s="52" customFormat="1" ht="24" customHeight="1">
      <c r="A37" s="68" t="s">
        <v>141</v>
      </c>
      <c r="C37" s="63">
        <v>0</v>
      </c>
      <c r="D37" s="81"/>
      <c r="E37" s="63">
        <v>0</v>
      </c>
      <c r="F37" s="81"/>
      <c r="G37" s="63">
        <v>0</v>
      </c>
      <c r="H37" s="81"/>
      <c r="I37" s="63">
        <v>0</v>
      </c>
      <c r="J37" s="81"/>
      <c r="K37" s="63">
        <v>253000</v>
      </c>
      <c r="L37" s="81"/>
      <c r="M37" s="63">
        <v>15752339843</v>
      </c>
      <c r="N37" s="81"/>
      <c r="O37" s="63">
        <v>17250018043</v>
      </c>
      <c r="P37" s="81"/>
      <c r="Q37" s="113">
        <f t="shared" si="0"/>
        <v>-1497678200</v>
      </c>
      <c r="R37" s="113"/>
    </row>
    <row r="38" spans="1:18" s="52" customFormat="1" ht="24" customHeight="1">
      <c r="A38" s="68" t="s">
        <v>43</v>
      </c>
      <c r="C38" s="63">
        <v>0</v>
      </c>
      <c r="D38" s="81"/>
      <c r="E38" s="63">
        <v>0</v>
      </c>
      <c r="F38" s="81"/>
      <c r="G38" s="63">
        <v>0</v>
      </c>
      <c r="H38" s="81"/>
      <c r="I38" s="63">
        <v>0</v>
      </c>
      <c r="J38" s="81"/>
      <c r="K38" s="63">
        <v>12940327</v>
      </c>
      <c r="L38" s="81"/>
      <c r="M38" s="63">
        <v>78829708965</v>
      </c>
      <c r="N38" s="81"/>
      <c r="O38" s="63">
        <v>57130047890</v>
      </c>
      <c r="P38" s="81"/>
      <c r="Q38" s="113">
        <f t="shared" si="0"/>
        <v>21699661075</v>
      </c>
      <c r="R38" s="113"/>
    </row>
    <row r="39" spans="1:18" s="52" customFormat="1" ht="24" customHeight="1">
      <c r="A39" s="68" t="s">
        <v>58</v>
      </c>
      <c r="C39" s="63">
        <v>0</v>
      </c>
      <c r="D39" s="81"/>
      <c r="E39" s="63">
        <v>0</v>
      </c>
      <c r="F39" s="81"/>
      <c r="G39" s="63">
        <v>0</v>
      </c>
      <c r="H39" s="81"/>
      <c r="I39" s="63">
        <v>0</v>
      </c>
      <c r="J39" s="81"/>
      <c r="K39" s="63">
        <v>16000000</v>
      </c>
      <c r="L39" s="81"/>
      <c r="M39" s="63">
        <v>28432286946</v>
      </c>
      <c r="N39" s="81"/>
      <c r="O39" s="63">
        <v>25529247180</v>
      </c>
      <c r="P39" s="81"/>
      <c r="Q39" s="113">
        <f t="shared" si="0"/>
        <v>2903039766</v>
      </c>
      <c r="R39" s="113"/>
    </row>
    <row r="40" spans="1:18" s="52" customFormat="1" ht="24" customHeight="1">
      <c r="A40" s="68" t="s">
        <v>27</v>
      </c>
      <c r="C40" s="63">
        <v>0</v>
      </c>
      <c r="D40" s="81"/>
      <c r="E40" s="63">
        <v>0</v>
      </c>
      <c r="F40" s="81"/>
      <c r="G40" s="63">
        <v>0</v>
      </c>
      <c r="H40" s="81"/>
      <c r="I40" s="63">
        <v>0</v>
      </c>
      <c r="J40" s="81"/>
      <c r="K40" s="63">
        <v>5000</v>
      </c>
      <c r="L40" s="81"/>
      <c r="M40" s="63">
        <v>814382583</v>
      </c>
      <c r="N40" s="81"/>
      <c r="O40" s="63">
        <v>869230644</v>
      </c>
      <c r="P40" s="81"/>
      <c r="Q40" s="113">
        <f t="shared" si="0"/>
        <v>-54848061</v>
      </c>
      <c r="R40" s="113"/>
    </row>
    <row r="41" spans="1:18" s="52" customFormat="1" ht="24" customHeight="1">
      <c r="A41" s="68" t="s">
        <v>23</v>
      </c>
      <c r="C41" s="63">
        <v>0</v>
      </c>
      <c r="D41" s="81"/>
      <c r="E41" s="63">
        <v>0</v>
      </c>
      <c r="F41" s="81"/>
      <c r="G41" s="63">
        <v>0</v>
      </c>
      <c r="H41" s="81"/>
      <c r="I41" s="63">
        <v>0</v>
      </c>
      <c r="J41" s="81"/>
      <c r="K41" s="63">
        <v>117263</v>
      </c>
      <c r="L41" s="81"/>
      <c r="M41" s="63">
        <v>7007273075</v>
      </c>
      <c r="N41" s="81"/>
      <c r="O41" s="63">
        <v>6986929576</v>
      </c>
      <c r="P41" s="81"/>
      <c r="Q41" s="113">
        <f t="shared" si="0"/>
        <v>20343499</v>
      </c>
      <c r="R41" s="113"/>
    </row>
    <row r="42" spans="1:18" s="52" customFormat="1" ht="24" customHeight="1">
      <c r="A42" s="68" t="s">
        <v>62</v>
      </c>
      <c r="C42" s="63">
        <v>0</v>
      </c>
      <c r="D42" s="81"/>
      <c r="E42" s="63">
        <v>0</v>
      </c>
      <c r="F42" s="81"/>
      <c r="G42" s="63">
        <v>0</v>
      </c>
      <c r="H42" s="81"/>
      <c r="I42" s="63">
        <v>0</v>
      </c>
      <c r="J42" s="81"/>
      <c r="K42" s="63">
        <v>2800</v>
      </c>
      <c r="L42" s="81"/>
      <c r="M42" s="63">
        <v>18397879</v>
      </c>
      <c r="N42" s="81"/>
      <c r="O42" s="63">
        <v>21570885</v>
      </c>
      <c r="P42" s="81"/>
      <c r="Q42" s="113">
        <f t="shared" si="0"/>
        <v>-3173006</v>
      </c>
      <c r="R42" s="113"/>
    </row>
    <row r="43" spans="1:18" s="52" customFormat="1" ht="24" customHeight="1">
      <c r="A43" s="68" t="s">
        <v>33</v>
      </c>
      <c r="C43" s="63">
        <v>0</v>
      </c>
      <c r="D43" s="81"/>
      <c r="E43" s="63">
        <v>0</v>
      </c>
      <c r="F43" s="81"/>
      <c r="G43" s="63">
        <v>0</v>
      </c>
      <c r="H43" s="81"/>
      <c r="I43" s="63">
        <v>0</v>
      </c>
      <c r="J43" s="81"/>
      <c r="K43" s="63">
        <v>148000</v>
      </c>
      <c r="L43" s="81"/>
      <c r="M43" s="63">
        <v>2869444689</v>
      </c>
      <c r="N43" s="81"/>
      <c r="O43" s="63">
        <v>4151904655</v>
      </c>
      <c r="P43" s="81"/>
      <c r="Q43" s="113">
        <f t="shared" si="0"/>
        <v>-1282459966</v>
      </c>
      <c r="R43" s="113"/>
    </row>
    <row r="44" spans="1:18" s="52" customFormat="1" ht="24" customHeight="1">
      <c r="A44" s="68" t="s">
        <v>55</v>
      </c>
      <c r="C44" s="63">
        <v>0</v>
      </c>
      <c r="D44" s="81"/>
      <c r="E44" s="63">
        <v>0</v>
      </c>
      <c r="F44" s="81"/>
      <c r="G44" s="63">
        <v>0</v>
      </c>
      <c r="H44" s="81"/>
      <c r="I44" s="63">
        <v>0</v>
      </c>
      <c r="J44" s="81"/>
      <c r="K44" s="63">
        <v>160000</v>
      </c>
      <c r="L44" s="81"/>
      <c r="M44" s="63">
        <v>1726764257</v>
      </c>
      <c r="N44" s="81"/>
      <c r="O44" s="63">
        <v>2126726715</v>
      </c>
      <c r="P44" s="81"/>
      <c r="Q44" s="113">
        <f t="shared" si="0"/>
        <v>-399962458</v>
      </c>
      <c r="R44" s="113"/>
    </row>
    <row r="45" spans="1:18" s="52" customFormat="1" ht="24" customHeight="1">
      <c r="A45" s="68" t="s">
        <v>142</v>
      </c>
      <c r="C45" s="63">
        <v>0</v>
      </c>
      <c r="D45" s="81"/>
      <c r="E45" s="63">
        <v>0</v>
      </c>
      <c r="F45" s="81"/>
      <c r="G45" s="63">
        <v>0</v>
      </c>
      <c r="H45" s="81"/>
      <c r="I45" s="63">
        <v>0</v>
      </c>
      <c r="J45" s="81"/>
      <c r="K45" s="63">
        <v>325152</v>
      </c>
      <c r="L45" s="81"/>
      <c r="M45" s="63">
        <v>3071031782</v>
      </c>
      <c r="N45" s="81"/>
      <c r="O45" s="63">
        <v>3393782128</v>
      </c>
      <c r="P45" s="81"/>
      <c r="Q45" s="113">
        <f t="shared" si="0"/>
        <v>-322750346</v>
      </c>
      <c r="R45" s="113"/>
    </row>
    <row r="46" spans="1:18" s="52" customFormat="1" ht="24" customHeight="1">
      <c r="A46" s="68" t="s">
        <v>36</v>
      </c>
      <c r="C46" s="63">
        <v>0</v>
      </c>
      <c r="D46" s="81"/>
      <c r="E46" s="63">
        <v>0</v>
      </c>
      <c r="F46" s="81"/>
      <c r="G46" s="63">
        <v>0</v>
      </c>
      <c r="H46" s="81"/>
      <c r="I46" s="63">
        <v>0</v>
      </c>
      <c r="J46" s="81"/>
      <c r="K46" s="63">
        <v>4315720</v>
      </c>
      <c r="L46" s="81"/>
      <c r="M46" s="63">
        <v>30453326304</v>
      </c>
      <c r="N46" s="81"/>
      <c r="O46" s="63">
        <v>32685885547</v>
      </c>
      <c r="P46" s="81"/>
      <c r="Q46" s="113">
        <f t="shared" si="0"/>
        <v>-2232559243</v>
      </c>
      <c r="R46" s="113"/>
    </row>
    <row r="47" spans="1:18" s="52" customFormat="1" ht="24" customHeight="1">
      <c r="A47" s="68" t="s">
        <v>143</v>
      </c>
      <c r="C47" s="63">
        <v>0</v>
      </c>
      <c r="D47" s="81"/>
      <c r="E47" s="63">
        <v>0</v>
      </c>
      <c r="F47" s="81"/>
      <c r="G47" s="63">
        <v>0</v>
      </c>
      <c r="H47" s="81"/>
      <c r="I47" s="63">
        <v>0</v>
      </c>
      <c r="J47" s="81"/>
      <c r="K47" s="63">
        <v>6209134</v>
      </c>
      <c r="L47" s="81"/>
      <c r="M47" s="63">
        <v>14961388369</v>
      </c>
      <c r="N47" s="81"/>
      <c r="O47" s="63">
        <v>23892546145</v>
      </c>
      <c r="P47" s="81"/>
      <c r="Q47" s="113">
        <f t="shared" si="0"/>
        <v>-8931157776</v>
      </c>
      <c r="R47" s="113"/>
    </row>
    <row r="48" spans="1:18" s="52" customFormat="1" ht="24" customHeight="1">
      <c r="A48" s="68" t="s">
        <v>67</v>
      </c>
      <c r="C48" s="63">
        <v>0</v>
      </c>
      <c r="D48" s="81"/>
      <c r="E48" s="63">
        <v>0</v>
      </c>
      <c r="F48" s="81"/>
      <c r="G48" s="63">
        <v>0</v>
      </c>
      <c r="H48" s="81"/>
      <c r="I48" s="63">
        <v>0</v>
      </c>
      <c r="J48" s="81"/>
      <c r="K48" s="63">
        <v>18076168</v>
      </c>
      <c r="L48" s="81"/>
      <c r="M48" s="63">
        <v>139350630110</v>
      </c>
      <c r="N48" s="81"/>
      <c r="O48" s="63">
        <v>119491488087</v>
      </c>
      <c r="P48" s="81"/>
      <c r="Q48" s="113">
        <f t="shared" si="0"/>
        <v>19859142023</v>
      </c>
      <c r="R48" s="113"/>
    </row>
    <row r="49" spans="1:18" s="52" customFormat="1" ht="24" customHeight="1">
      <c r="A49" s="68" t="s">
        <v>57</v>
      </c>
      <c r="C49" s="63">
        <v>0</v>
      </c>
      <c r="D49" s="81"/>
      <c r="E49" s="63">
        <v>0</v>
      </c>
      <c r="F49" s="81"/>
      <c r="G49" s="63">
        <v>0</v>
      </c>
      <c r="H49" s="81"/>
      <c r="I49" s="63">
        <v>0</v>
      </c>
      <c r="J49" s="81"/>
      <c r="K49" s="63">
        <v>255492</v>
      </c>
      <c r="L49" s="81"/>
      <c r="M49" s="63">
        <v>2060292934</v>
      </c>
      <c r="N49" s="81"/>
      <c r="O49" s="63">
        <v>2232732056</v>
      </c>
      <c r="P49" s="81"/>
      <c r="Q49" s="113">
        <f t="shared" si="0"/>
        <v>-172439122</v>
      </c>
      <c r="R49" s="113"/>
    </row>
    <row r="50" spans="1:18" s="52" customFormat="1" ht="24" customHeight="1">
      <c r="A50" s="68" t="s">
        <v>144</v>
      </c>
      <c r="C50" s="63">
        <v>0</v>
      </c>
      <c r="D50" s="81"/>
      <c r="E50" s="63">
        <v>0</v>
      </c>
      <c r="F50" s="81"/>
      <c r="G50" s="63">
        <v>0</v>
      </c>
      <c r="H50" s="81"/>
      <c r="I50" s="63">
        <v>0</v>
      </c>
      <c r="J50" s="81"/>
      <c r="K50" s="63">
        <v>64232</v>
      </c>
      <c r="L50" s="81"/>
      <c r="M50" s="63">
        <v>1149568080</v>
      </c>
      <c r="N50" s="81"/>
      <c r="O50" s="63">
        <v>1532395670</v>
      </c>
      <c r="P50" s="81"/>
      <c r="Q50" s="113">
        <f t="shared" si="0"/>
        <v>-382827590</v>
      </c>
      <c r="R50" s="113"/>
    </row>
    <row r="51" spans="1:18" s="52" customFormat="1" ht="24" customHeight="1">
      <c r="A51" s="68" t="s">
        <v>40</v>
      </c>
      <c r="C51" s="63">
        <v>0</v>
      </c>
      <c r="D51" s="81"/>
      <c r="E51" s="63">
        <v>0</v>
      </c>
      <c r="F51" s="81"/>
      <c r="G51" s="63">
        <v>0</v>
      </c>
      <c r="H51" s="81"/>
      <c r="I51" s="63">
        <v>0</v>
      </c>
      <c r="J51" s="81"/>
      <c r="K51" s="63">
        <v>72294</v>
      </c>
      <c r="L51" s="81"/>
      <c r="M51" s="63">
        <v>909077729</v>
      </c>
      <c r="N51" s="81"/>
      <c r="O51" s="63">
        <v>619070670</v>
      </c>
      <c r="P51" s="81"/>
      <c r="Q51" s="113">
        <f t="shared" si="0"/>
        <v>290007059</v>
      </c>
      <c r="R51" s="113"/>
    </row>
    <row r="52" spans="1:18" s="52" customFormat="1" ht="24" customHeight="1">
      <c r="A52" s="68" t="s">
        <v>60</v>
      </c>
      <c r="C52" s="63">
        <v>0</v>
      </c>
      <c r="D52" s="81"/>
      <c r="E52" s="63">
        <v>0</v>
      </c>
      <c r="F52" s="81"/>
      <c r="G52" s="63">
        <v>0</v>
      </c>
      <c r="H52" s="81"/>
      <c r="I52" s="63">
        <v>0</v>
      </c>
      <c r="J52" s="81"/>
      <c r="K52" s="63">
        <v>3659377</v>
      </c>
      <c r="L52" s="81"/>
      <c r="M52" s="63">
        <v>17870909877</v>
      </c>
      <c r="N52" s="81"/>
      <c r="O52" s="63">
        <v>21479380409</v>
      </c>
      <c r="P52" s="81"/>
      <c r="Q52" s="113">
        <f t="shared" si="0"/>
        <v>-3608470532</v>
      </c>
      <c r="R52" s="113"/>
    </row>
    <row r="53" spans="1:18" s="52" customFormat="1" ht="24" customHeight="1">
      <c r="A53" s="68" t="s">
        <v>65</v>
      </c>
      <c r="C53" s="63">
        <v>0</v>
      </c>
      <c r="D53" s="81"/>
      <c r="E53" s="63">
        <v>0</v>
      </c>
      <c r="F53" s="81"/>
      <c r="G53" s="63">
        <v>0</v>
      </c>
      <c r="H53" s="81"/>
      <c r="I53" s="63">
        <v>0</v>
      </c>
      <c r="J53" s="81"/>
      <c r="K53" s="63">
        <v>927381</v>
      </c>
      <c r="L53" s="81"/>
      <c r="M53" s="63">
        <v>4441588464</v>
      </c>
      <c r="N53" s="81"/>
      <c r="O53" s="63">
        <v>4523362138</v>
      </c>
      <c r="P53" s="81"/>
      <c r="Q53" s="113">
        <f t="shared" si="0"/>
        <v>-81773674</v>
      </c>
      <c r="R53" s="113"/>
    </row>
    <row r="54" spans="1:18" s="52" customFormat="1" ht="24" customHeight="1">
      <c r="A54" s="68" t="s">
        <v>47</v>
      </c>
      <c r="C54" s="63">
        <v>0</v>
      </c>
      <c r="D54" s="81"/>
      <c r="E54" s="63">
        <v>0</v>
      </c>
      <c r="F54" s="81"/>
      <c r="G54" s="63">
        <v>0</v>
      </c>
      <c r="H54" s="81"/>
      <c r="I54" s="63">
        <v>0</v>
      </c>
      <c r="J54" s="81"/>
      <c r="K54" s="63">
        <v>248965</v>
      </c>
      <c r="L54" s="81"/>
      <c r="M54" s="63">
        <v>3681555703</v>
      </c>
      <c r="N54" s="81"/>
      <c r="O54" s="63">
        <v>4020113113</v>
      </c>
      <c r="P54" s="81"/>
      <c r="Q54" s="113">
        <f t="shared" si="0"/>
        <v>-338557410</v>
      </c>
      <c r="R54" s="113"/>
    </row>
    <row r="55" spans="1:18" s="52" customFormat="1" ht="24" customHeight="1">
      <c r="A55" s="68" t="s">
        <v>145</v>
      </c>
      <c r="C55" s="63">
        <v>0</v>
      </c>
      <c r="D55" s="81"/>
      <c r="E55" s="63">
        <v>0</v>
      </c>
      <c r="F55" s="81"/>
      <c r="G55" s="63">
        <v>0</v>
      </c>
      <c r="H55" s="81"/>
      <c r="I55" s="63">
        <v>0</v>
      </c>
      <c r="J55" s="81"/>
      <c r="K55" s="63">
        <v>1946666</v>
      </c>
      <c r="L55" s="81"/>
      <c r="M55" s="63">
        <v>21165444773</v>
      </c>
      <c r="N55" s="81"/>
      <c r="O55" s="63">
        <v>40133628415</v>
      </c>
      <c r="P55" s="81"/>
      <c r="Q55" s="113">
        <f t="shared" si="0"/>
        <v>-18968183642</v>
      </c>
      <c r="R55" s="113"/>
    </row>
    <row r="56" spans="1:18" s="52" customFormat="1" ht="24" customHeight="1">
      <c r="A56" s="68" t="s">
        <v>51</v>
      </c>
      <c r="C56" s="63">
        <v>0</v>
      </c>
      <c r="D56" s="81"/>
      <c r="E56" s="63">
        <v>0</v>
      </c>
      <c r="F56" s="81"/>
      <c r="G56" s="63">
        <v>0</v>
      </c>
      <c r="H56" s="81"/>
      <c r="I56" s="63">
        <v>0</v>
      </c>
      <c r="J56" s="81"/>
      <c r="K56" s="63">
        <v>170000</v>
      </c>
      <c r="L56" s="81"/>
      <c r="M56" s="63">
        <v>719881085</v>
      </c>
      <c r="N56" s="81"/>
      <c r="O56" s="63">
        <v>703161154</v>
      </c>
      <c r="P56" s="81"/>
      <c r="Q56" s="113">
        <f t="shared" si="0"/>
        <v>16719931</v>
      </c>
      <c r="R56" s="113"/>
    </row>
    <row r="57" spans="1:18" s="52" customFormat="1" ht="24" customHeight="1">
      <c r="A57" s="68" t="s">
        <v>49</v>
      </c>
      <c r="C57" s="63">
        <v>0</v>
      </c>
      <c r="D57" s="81"/>
      <c r="E57" s="63">
        <v>0</v>
      </c>
      <c r="F57" s="81"/>
      <c r="G57" s="63">
        <v>0</v>
      </c>
      <c r="H57" s="81"/>
      <c r="I57" s="63">
        <v>0</v>
      </c>
      <c r="J57" s="81"/>
      <c r="K57" s="63">
        <v>96965</v>
      </c>
      <c r="L57" s="81"/>
      <c r="M57" s="63">
        <v>12398709420</v>
      </c>
      <c r="N57" s="81"/>
      <c r="O57" s="63">
        <v>14400878778</v>
      </c>
      <c r="P57" s="81"/>
      <c r="Q57" s="113">
        <f t="shared" si="0"/>
        <v>-2002169358</v>
      </c>
      <c r="R57" s="113"/>
    </row>
    <row r="58" spans="1:18" s="52" customFormat="1" ht="24" customHeight="1">
      <c r="A58" s="68" t="s">
        <v>56</v>
      </c>
      <c r="C58" s="63">
        <v>0</v>
      </c>
      <c r="D58" s="81"/>
      <c r="E58" s="63">
        <v>0</v>
      </c>
      <c r="F58" s="81"/>
      <c r="G58" s="63">
        <v>0</v>
      </c>
      <c r="H58" s="81"/>
      <c r="I58" s="63">
        <v>0</v>
      </c>
      <c r="J58" s="81"/>
      <c r="K58" s="63">
        <v>440000</v>
      </c>
      <c r="L58" s="81"/>
      <c r="M58" s="63">
        <v>3440307880</v>
      </c>
      <c r="N58" s="81"/>
      <c r="O58" s="63">
        <v>4968659500</v>
      </c>
      <c r="P58" s="81"/>
      <c r="Q58" s="113">
        <f t="shared" si="0"/>
        <v>-1528351620</v>
      </c>
      <c r="R58" s="113"/>
    </row>
    <row r="59" spans="1:18" s="52" customFormat="1" ht="24" customHeight="1">
      <c r="A59" s="67" t="s">
        <v>99</v>
      </c>
      <c r="C59" s="64">
        <v>69905</v>
      </c>
      <c r="D59" s="81"/>
      <c r="E59" s="64">
        <v>69892329720</v>
      </c>
      <c r="F59" s="81"/>
      <c r="G59" s="64">
        <v>69917687775</v>
      </c>
      <c r="H59" s="81"/>
      <c r="I59" s="64">
        <v>-25358055</v>
      </c>
      <c r="J59" s="81"/>
      <c r="K59" s="64">
        <v>99905</v>
      </c>
      <c r="L59" s="81"/>
      <c r="M59" s="64">
        <v>99886892220</v>
      </c>
      <c r="N59" s="81"/>
      <c r="O59" s="64">
        <v>99923132783</v>
      </c>
      <c r="P59" s="81"/>
      <c r="Q59" s="98">
        <f t="shared" si="0"/>
        <v>-36240563</v>
      </c>
      <c r="R59" s="98"/>
    </row>
    <row r="60" spans="1:18" s="52" customFormat="1" ht="24" customHeight="1">
      <c r="A60" s="65" t="s">
        <v>76</v>
      </c>
      <c r="C60" s="70">
        <f>SUM(C8:C59)</f>
        <v>3688631</v>
      </c>
      <c r="D60" s="81"/>
      <c r="E60" s="70">
        <f>SUM(E8:E59)</f>
        <v>95055865096</v>
      </c>
      <c r="F60" s="81"/>
      <c r="G60" s="70">
        <f>SUM(G8:G59)</f>
        <v>97805755685</v>
      </c>
      <c r="H60" s="81"/>
      <c r="I60" s="70">
        <f>SUM(I8:I59)</f>
        <v>-2749890589</v>
      </c>
      <c r="J60" s="81"/>
      <c r="K60" s="70">
        <f>SUM(K8:K59)</f>
        <v>91563750</v>
      </c>
      <c r="L60" s="81"/>
      <c r="M60" s="70">
        <f>SUM(M8:M59)</f>
        <v>731925385382</v>
      </c>
      <c r="N60" s="81"/>
      <c r="O60" s="70">
        <f>SUM(O8:O59)</f>
        <v>771091913448</v>
      </c>
      <c r="P60" s="81"/>
      <c r="Q60" s="114">
        <f>SUM(Q8:R59)</f>
        <v>-39166528066</v>
      </c>
      <c r="R60" s="114"/>
    </row>
    <row r="61" spans="1:18" s="52" customFormat="1"/>
  </sheetData>
  <mergeCells count="61">
    <mergeCell ref="Q58:R58"/>
    <mergeCell ref="Q59:R59"/>
    <mergeCell ref="Q60:R60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5"/>
  <sheetViews>
    <sheetView rightToLeft="1" tabSelected="1" view="pageBreakPreview" topLeftCell="A41" zoomScaleNormal="100" zoomScaleSheetLayoutView="100" workbookViewId="0">
      <selection activeCell="W56" sqref="W56"/>
    </sheetView>
  </sheetViews>
  <sheetFormatPr defaultRowHeight="12.75"/>
  <cols>
    <col min="1" max="1" width="25.42578125" customWidth="1"/>
    <col min="2" max="2" width="1.28515625" customWidth="1"/>
    <col min="3" max="3" width="11.85546875" bestFit="1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15.5703125" style="52" customWidth="1"/>
    <col min="10" max="10" width="1.28515625" style="52" customWidth="1"/>
    <col min="11" max="11" width="11.85546875" style="52" bestFit="1" customWidth="1"/>
    <col min="12" max="12" width="1.28515625" style="52" customWidth="1"/>
    <col min="13" max="13" width="17.85546875" style="52" bestFit="1" customWidth="1"/>
    <col min="14" max="14" width="1.28515625" style="52" customWidth="1"/>
    <col min="15" max="15" width="17.5703125" style="52" bestFit="1" customWidth="1"/>
    <col min="16" max="16" width="1.28515625" style="52" customWidth="1"/>
    <col min="17" max="17" width="18.140625" style="52" customWidth="1"/>
    <col min="18" max="18" width="1.28515625" style="52" customWidth="1"/>
    <col min="19" max="19" width="0.28515625" style="52" customWidth="1"/>
    <col min="20" max="20" width="9.140625" style="52"/>
  </cols>
  <sheetData>
    <row r="1" spans="1:18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8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4.45" customHeight="1"/>
    <row r="5" spans="1:18" ht="24">
      <c r="A5" s="90" t="s">
        <v>203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21">
      <c r="A6" s="91" t="s">
        <v>114</v>
      </c>
      <c r="C6" s="91" t="s">
        <v>130</v>
      </c>
      <c r="D6" s="91"/>
      <c r="E6" s="91"/>
      <c r="F6" s="91"/>
      <c r="G6" s="91"/>
      <c r="H6" s="91"/>
      <c r="I6" s="91"/>
      <c r="K6" s="91" t="s">
        <v>131</v>
      </c>
      <c r="L6" s="91"/>
      <c r="M6" s="91"/>
      <c r="N6" s="91"/>
      <c r="O6" s="91"/>
      <c r="P6" s="91"/>
      <c r="Q6" s="91"/>
      <c r="R6" s="91"/>
    </row>
    <row r="7" spans="1:18" ht="42">
      <c r="A7" s="91"/>
      <c r="C7" s="12" t="s">
        <v>13</v>
      </c>
      <c r="D7" s="3"/>
      <c r="E7" s="12" t="s">
        <v>15</v>
      </c>
      <c r="F7" s="3"/>
      <c r="G7" s="12" t="s">
        <v>201</v>
      </c>
      <c r="H7" s="3"/>
      <c r="I7" s="69" t="s">
        <v>204</v>
      </c>
      <c r="K7" s="69" t="s">
        <v>13</v>
      </c>
      <c r="L7" s="86"/>
      <c r="M7" s="69" t="s">
        <v>15</v>
      </c>
      <c r="N7" s="86"/>
      <c r="O7" s="69" t="s">
        <v>201</v>
      </c>
      <c r="P7" s="86"/>
      <c r="Q7" s="112" t="s">
        <v>204</v>
      </c>
      <c r="R7" s="112"/>
    </row>
    <row r="8" spans="1:18" ht="18.75" customHeight="1">
      <c r="A8" s="5" t="s">
        <v>34</v>
      </c>
      <c r="C8" s="15">
        <v>6535067</v>
      </c>
      <c r="D8" s="14"/>
      <c r="E8" s="15">
        <v>53528550815</v>
      </c>
      <c r="F8" s="14"/>
      <c r="G8" s="15">
        <v>49345006219</v>
      </c>
      <c r="H8" s="14"/>
      <c r="I8" s="62">
        <v>4183544596</v>
      </c>
      <c r="J8" s="81"/>
      <c r="K8" s="62">
        <v>6535067</v>
      </c>
      <c r="L8" s="81"/>
      <c r="M8" s="62">
        <v>53528550815</v>
      </c>
      <c r="N8" s="81"/>
      <c r="O8" s="62">
        <v>49023711087</v>
      </c>
      <c r="P8" s="81"/>
      <c r="Q8" s="94">
        <v>4504839728</v>
      </c>
      <c r="R8" s="94"/>
    </row>
    <row r="9" spans="1:18" ht="18.75" customHeight="1">
      <c r="A9" s="6" t="s">
        <v>64</v>
      </c>
      <c r="C9" s="17">
        <v>1757767</v>
      </c>
      <c r="D9" s="14"/>
      <c r="E9" s="17">
        <v>11706965518</v>
      </c>
      <c r="F9" s="14"/>
      <c r="G9" s="17">
        <v>12206080066</v>
      </c>
      <c r="H9" s="14"/>
      <c r="I9" s="63">
        <v>-499114548</v>
      </c>
      <c r="J9" s="81"/>
      <c r="K9" s="63">
        <v>1757767</v>
      </c>
      <c r="L9" s="81"/>
      <c r="M9" s="63">
        <v>11706965518</v>
      </c>
      <c r="N9" s="81"/>
      <c r="O9" s="63">
        <v>14256975728</v>
      </c>
      <c r="P9" s="81"/>
      <c r="Q9" s="96">
        <v>-2550010210</v>
      </c>
      <c r="R9" s="96"/>
    </row>
    <row r="10" spans="1:18" ht="18.75" customHeight="1">
      <c r="A10" s="6" t="s">
        <v>66</v>
      </c>
      <c r="C10" s="17">
        <v>1000000</v>
      </c>
      <c r="D10" s="14"/>
      <c r="E10" s="17">
        <v>7147219500</v>
      </c>
      <c r="F10" s="14"/>
      <c r="G10" s="17">
        <v>8359609405</v>
      </c>
      <c r="H10" s="14"/>
      <c r="I10" s="63">
        <v>-1212389905</v>
      </c>
      <c r="J10" s="81"/>
      <c r="K10" s="63">
        <v>1000000</v>
      </c>
      <c r="L10" s="81"/>
      <c r="M10" s="63">
        <v>7147219500</v>
      </c>
      <c r="N10" s="81"/>
      <c r="O10" s="63">
        <v>8286833542</v>
      </c>
      <c r="P10" s="81"/>
      <c r="Q10" s="96">
        <v>-1139614042</v>
      </c>
      <c r="R10" s="96"/>
    </row>
    <row r="11" spans="1:18" ht="18.75" customHeight="1">
      <c r="A11" s="6" t="s">
        <v>35</v>
      </c>
      <c r="C11" s="17">
        <v>1863967</v>
      </c>
      <c r="D11" s="14"/>
      <c r="E11" s="17">
        <v>10246406471</v>
      </c>
      <c r="F11" s="14"/>
      <c r="G11" s="17">
        <v>9690543552</v>
      </c>
      <c r="H11" s="14"/>
      <c r="I11" s="63">
        <v>555862919</v>
      </c>
      <c r="J11" s="81"/>
      <c r="K11" s="63">
        <v>1863967</v>
      </c>
      <c r="L11" s="81"/>
      <c r="M11" s="63">
        <v>10246406471</v>
      </c>
      <c r="N11" s="81"/>
      <c r="O11" s="63">
        <v>10035812409</v>
      </c>
      <c r="P11" s="81"/>
      <c r="Q11" s="96">
        <v>210594062</v>
      </c>
      <c r="R11" s="96"/>
    </row>
    <row r="12" spans="1:18" ht="18.75" customHeight="1">
      <c r="A12" s="6" t="s">
        <v>68</v>
      </c>
      <c r="C12" s="17">
        <v>250000</v>
      </c>
      <c r="D12" s="14"/>
      <c r="E12" s="17">
        <v>9090587250</v>
      </c>
      <c r="F12" s="14"/>
      <c r="G12" s="17">
        <v>9605008125</v>
      </c>
      <c r="H12" s="14"/>
      <c r="I12" s="63">
        <v>-514420875</v>
      </c>
      <c r="J12" s="81"/>
      <c r="K12" s="63">
        <v>250000</v>
      </c>
      <c r="L12" s="81"/>
      <c r="M12" s="63">
        <v>9090587250</v>
      </c>
      <c r="N12" s="81"/>
      <c r="O12" s="63">
        <v>10002628125</v>
      </c>
      <c r="P12" s="81"/>
      <c r="Q12" s="96">
        <v>-912040875</v>
      </c>
      <c r="R12" s="96"/>
    </row>
    <row r="13" spans="1:18" ht="18.75" customHeight="1">
      <c r="A13" s="6" t="s">
        <v>41</v>
      </c>
      <c r="C13" s="17">
        <v>750594</v>
      </c>
      <c r="D13" s="14"/>
      <c r="E13" s="17">
        <v>5170666802</v>
      </c>
      <c r="F13" s="14"/>
      <c r="G13" s="17">
        <v>5438959710</v>
      </c>
      <c r="H13" s="14"/>
      <c r="I13" s="63">
        <v>-268292908</v>
      </c>
      <c r="J13" s="81"/>
      <c r="K13" s="63">
        <v>750594</v>
      </c>
      <c r="L13" s="81"/>
      <c r="M13" s="63">
        <v>5170666802</v>
      </c>
      <c r="N13" s="81"/>
      <c r="O13" s="63">
        <v>5334769859</v>
      </c>
      <c r="P13" s="81"/>
      <c r="Q13" s="96">
        <v>-164103057</v>
      </c>
      <c r="R13" s="96"/>
    </row>
    <row r="14" spans="1:18" ht="18.75" customHeight="1">
      <c r="A14" s="6" t="s">
        <v>31</v>
      </c>
      <c r="C14" s="17">
        <v>764980</v>
      </c>
      <c r="D14" s="14"/>
      <c r="E14" s="17">
        <v>131310770758</v>
      </c>
      <c r="F14" s="14"/>
      <c r="G14" s="17">
        <v>143150640464</v>
      </c>
      <c r="H14" s="14"/>
      <c r="I14" s="63">
        <v>-11839869706</v>
      </c>
      <c r="J14" s="81"/>
      <c r="K14" s="63">
        <v>764980</v>
      </c>
      <c r="L14" s="81"/>
      <c r="M14" s="63">
        <v>131310770758</v>
      </c>
      <c r="N14" s="81"/>
      <c r="O14" s="63">
        <v>115589310727</v>
      </c>
      <c r="P14" s="81"/>
      <c r="Q14" s="96">
        <v>15721460031</v>
      </c>
      <c r="R14" s="96"/>
    </row>
    <row r="15" spans="1:18" ht="18.75" customHeight="1">
      <c r="A15" s="6" t="s">
        <v>53</v>
      </c>
      <c r="C15" s="17">
        <v>1800000</v>
      </c>
      <c r="D15" s="14"/>
      <c r="E15" s="17">
        <v>2701827900</v>
      </c>
      <c r="F15" s="14"/>
      <c r="G15" s="17">
        <v>3313717195</v>
      </c>
      <c r="H15" s="14"/>
      <c r="I15" s="63">
        <v>-611889295</v>
      </c>
      <c r="J15" s="81"/>
      <c r="K15" s="63">
        <v>1800000</v>
      </c>
      <c r="L15" s="81"/>
      <c r="M15" s="63">
        <v>2701827900</v>
      </c>
      <c r="N15" s="81"/>
      <c r="O15" s="63">
        <v>3260266501</v>
      </c>
      <c r="P15" s="81"/>
      <c r="Q15" s="96">
        <v>-558438601</v>
      </c>
      <c r="R15" s="96"/>
    </row>
    <row r="16" spans="1:18" ht="18.75" customHeight="1">
      <c r="A16" s="6" t="s">
        <v>57</v>
      </c>
      <c r="C16" s="17">
        <v>544508</v>
      </c>
      <c r="D16" s="14"/>
      <c r="E16" s="17">
        <v>4362621509</v>
      </c>
      <c r="F16" s="14"/>
      <c r="G16" s="17">
        <v>4979667232</v>
      </c>
      <c r="H16" s="14"/>
      <c r="I16" s="63">
        <v>-617045723</v>
      </c>
      <c r="J16" s="81"/>
      <c r="K16" s="63">
        <v>544508</v>
      </c>
      <c r="L16" s="81"/>
      <c r="M16" s="63">
        <v>4362621509</v>
      </c>
      <c r="N16" s="81"/>
      <c r="O16" s="63">
        <v>4733570344</v>
      </c>
      <c r="P16" s="81"/>
      <c r="Q16" s="96">
        <v>-370948835</v>
      </c>
      <c r="R16" s="96"/>
    </row>
    <row r="17" spans="1:18" ht="18.75" customHeight="1">
      <c r="A17" s="6" t="s">
        <v>19</v>
      </c>
      <c r="C17" s="17">
        <v>2571144</v>
      </c>
      <c r="D17" s="14"/>
      <c r="E17" s="17">
        <v>11715996657</v>
      </c>
      <c r="F17" s="14"/>
      <c r="G17" s="17">
        <v>13093699186</v>
      </c>
      <c r="H17" s="14"/>
      <c r="I17" s="63">
        <v>-1377702529</v>
      </c>
      <c r="J17" s="81"/>
      <c r="K17" s="63">
        <v>2571144</v>
      </c>
      <c r="L17" s="81"/>
      <c r="M17" s="63">
        <v>11715996657</v>
      </c>
      <c r="N17" s="81"/>
      <c r="O17" s="63">
        <v>13120985586</v>
      </c>
      <c r="P17" s="81"/>
      <c r="Q17" s="96">
        <v>-1404988929</v>
      </c>
      <c r="R17" s="96"/>
    </row>
    <row r="18" spans="1:18" ht="18.75" customHeight="1">
      <c r="A18" s="6" t="s">
        <v>20</v>
      </c>
      <c r="C18" s="17">
        <v>800000</v>
      </c>
      <c r="D18" s="14"/>
      <c r="E18" s="17">
        <v>2186114760</v>
      </c>
      <c r="F18" s="14"/>
      <c r="G18" s="17">
        <v>2478763080</v>
      </c>
      <c r="H18" s="14"/>
      <c r="I18" s="63">
        <v>-292648320</v>
      </c>
      <c r="J18" s="81"/>
      <c r="K18" s="63">
        <v>800000</v>
      </c>
      <c r="L18" s="81"/>
      <c r="M18" s="63">
        <v>2186114760</v>
      </c>
      <c r="N18" s="81"/>
      <c r="O18" s="63">
        <v>2403027925</v>
      </c>
      <c r="P18" s="81"/>
      <c r="Q18" s="96">
        <v>-216913165</v>
      </c>
      <c r="R18" s="96"/>
    </row>
    <row r="19" spans="1:18" ht="18.75" customHeight="1">
      <c r="A19" s="6" t="s">
        <v>27</v>
      </c>
      <c r="C19" s="17">
        <v>343493</v>
      </c>
      <c r="D19" s="14"/>
      <c r="E19" s="17">
        <v>54986981849</v>
      </c>
      <c r="F19" s="14"/>
      <c r="G19" s="17">
        <v>57865398745</v>
      </c>
      <c r="H19" s="14"/>
      <c r="I19" s="63">
        <v>-2878416896</v>
      </c>
      <c r="J19" s="81"/>
      <c r="K19" s="63">
        <v>343493</v>
      </c>
      <c r="L19" s="81"/>
      <c r="M19" s="63">
        <v>54986981849</v>
      </c>
      <c r="N19" s="81"/>
      <c r="O19" s="63">
        <v>59688356321</v>
      </c>
      <c r="P19" s="81"/>
      <c r="Q19" s="96">
        <v>-4701374472</v>
      </c>
      <c r="R19" s="96"/>
    </row>
    <row r="20" spans="1:18" ht="18.75" customHeight="1">
      <c r="A20" s="6" t="s">
        <v>29</v>
      </c>
      <c r="C20" s="17">
        <v>1800000</v>
      </c>
      <c r="D20" s="14"/>
      <c r="E20" s="17">
        <v>40062203100</v>
      </c>
      <c r="F20" s="14"/>
      <c r="G20" s="17">
        <v>41890439262</v>
      </c>
      <c r="H20" s="14"/>
      <c r="I20" s="63">
        <v>-1828236162</v>
      </c>
      <c r="J20" s="81"/>
      <c r="K20" s="63">
        <v>1800000</v>
      </c>
      <c r="L20" s="81"/>
      <c r="M20" s="63">
        <v>40062203100</v>
      </c>
      <c r="N20" s="81"/>
      <c r="O20" s="63">
        <v>56970993257</v>
      </c>
      <c r="P20" s="81"/>
      <c r="Q20" s="96">
        <v>-16908790157</v>
      </c>
      <c r="R20" s="96"/>
    </row>
    <row r="21" spans="1:18" ht="18.75" customHeight="1">
      <c r="A21" s="6" t="s">
        <v>40</v>
      </c>
      <c r="C21" s="17">
        <v>5864634</v>
      </c>
      <c r="D21" s="14"/>
      <c r="E21" s="17">
        <v>55032740197</v>
      </c>
      <c r="F21" s="14"/>
      <c r="G21" s="17">
        <v>67273470368</v>
      </c>
      <c r="H21" s="14"/>
      <c r="I21" s="63">
        <v>-12240730171</v>
      </c>
      <c r="J21" s="81"/>
      <c r="K21" s="63">
        <v>5864634</v>
      </c>
      <c r="L21" s="81"/>
      <c r="M21" s="63">
        <v>55032740197</v>
      </c>
      <c r="N21" s="81"/>
      <c r="O21" s="63">
        <v>61479412831</v>
      </c>
      <c r="P21" s="81"/>
      <c r="Q21" s="96">
        <v>-6446672634</v>
      </c>
      <c r="R21" s="96"/>
    </row>
    <row r="22" spans="1:18" ht="18.75" customHeight="1">
      <c r="A22" s="6" t="s">
        <v>60</v>
      </c>
      <c r="C22" s="17">
        <v>2540623</v>
      </c>
      <c r="D22" s="14"/>
      <c r="E22" s="17">
        <v>10912712692</v>
      </c>
      <c r="F22" s="14"/>
      <c r="G22" s="17">
        <v>11983527360</v>
      </c>
      <c r="H22" s="14"/>
      <c r="I22" s="63">
        <v>-1070814668</v>
      </c>
      <c r="J22" s="81"/>
      <c r="K22" s="63">
        <v>2540623</v>
      </c>
      <c r="L22" s="81"/>
      <c r="M22" s="63">
        <v>10912712692</v>
      </c>
      <c r="N22" s="81"/>
      <c r="O22" s="63">
        <v>14574813091</v>
      </c>
      <c r="P22" s="81"/>
      <c r="Q22" s="96">
        <v>-3662100399</v>
      </c>
      <c r="R22" s="96"/>
    </row>
    <row r="23" spans="1:18" ht="18.75" customHeight="1">
      <c r="A23" s="6" t="s">
        <v>65</v>
      </c>
      <c r="C23" s="17">
        <v>3020909</v>
      </c>
      <c r="D23" s="14"/>
      <c r="E23" s="17">
        <v>13597287830</v>
      </c>
      <c r="F23" s="14"/>
      <c r="G23" s="17">
        <v>14714379498</v>
      </c>
      <c r="H23" s="14"/>
      <c r="I23" s="63">
        <v>-1117091668</v>
      </c>
      <c r="J23" s="81"/>
      <c r="K23" s="63">
        <v>3020909</v>
      </c>
      <c r="L23" s="81"/>
      <c r="M23" s="63">
        <v>13597287830</v>
      </c>
      <c r="N23" s="81"/>
      <c r="O23" s="63">
        <v>14752494967</v>
      </c>
      <c r="P23" s="81"/>
      <c r="Q23" s="96">
        <v>-1155207137</v>
      </c>
      <c r="R23" s="96"/>
    </row>
    <row r="24" spans="1:18" ht="18.75" customHeight="1">
      <c r="A24" s="6" t="s">
        <v>59</v>
      </c>
      <c r="C24" s="17">
        <v>2684135</v>
      </c>
      <c r="D24" s="14"/>
      <c r="E24" s="17">
        <v>95466922115</v>
      </c>
      <c r="F24" s="14"/>
      <c r="G24" s="17">
        <v>100643161045</v>
      </c>
      <c r="H24" s="14"/>
      <c r="I24" s="63">
        <v>-5176238930</v>
      </c>
      <c r="J24" s="81"/>
      <c r="K24" s="63">
        <v>2684135</v>
      </c>
      <c r="L24" s="81"/>
      <c r="M24" s="63">
        <v>95466922115</v>
      </c>
      <c r="N24" s="81"/>
      <c r="O24" s="63">
        <v>95520285403</v>
      </c>
      <c r="P24" s="81"/>
      <c r="Q24" s="96">
        <v>-53363288</v>
      </c>
      <c r="R24" s="96"/>
    </row>
    <row r="25" spans="1:18" ht="18.75" customHeight="1">
      <c r="A25" s="6" t="s">
        <v>23</v>
      </c>
      <c r="C25" s="17">
        <v>161737</v>
      </c>
      <c r="D25" s="14"/>
      <c r="E25" s="17">
        <v>8495333290</v>
      </c>
      <c r="F25" s="14"/>
      <c r="G25" s="17">
        <v>9861917941</v>
      </c>
      <c r="H25" s="14"/>
      <c r="I25" s="63">
        <v>-1366584651</v>
      </c>
      <c r="J25" s="81"/>
      <c r="K25" s="63">
        <v>161737</v>
      </c>
      <c r="L25" s="81"/>
      <c r="M25" s="63">
        <v>8495333290</v>
      </c>
      <c r="N25" s="81"/>
      <c r="O25" s="63">
        <v>9653467424</v>
      </c>
      <c r="P25" s="81"/>
      <c r="Q25" s="96">
        <v>-1158134134</v>
      </c>
      <c r="R25" s="96"/>
    </row>
    <row r="26" spans="1:18" ht="18.75" customHeight="1">
      <c r="A26" s="6" t="s">
        <v>62</v>
      </c>
      <c r="C26" s="17">
        <v>7787485</v>
      </c>
      <c r="D26" s="14"/>
      <c r="E26" s="17">
        <v>38086455364</v>
      </c>
      <c r="F26" s="14"/>
      <c r="G26" s="17">
        <v>40579175680</v>
      </c>
      <c r="H26" s="14"/>
      <c r="I26" s="63">
        <v>-2492720316</v>
      </c>
      <c r="J26" s="81"/>
      <c r="K26" s="63">
        <v>7787485</v>
      </c>
      <c r="L26" s="81"/>
      <c r="M26" s="63">
        <v>38086455364</v>
      </c>
      <c r="N26" s="81"/>
      <c r="O26" s="63">
        <v>56629898986</v>
      </c>
      <c r="P26" s="81"/>
      <c r="Q26" s="96">
        <v>-18543443622</v>
      </c>
      <c r="R26" s="96"/>
    </row>
    <row r="27" spans="1:18" ht="18.75" customHeight="1">
      <c r="A27" s="6" t="s">
        <v>42</v>
      </c>
      <c r="C27" s="17">
        <v>927177</v>
      </c>
      <c r="D27" s="14"/>
      <c r="E27" s="17">
        <v>17834126744</v>
      </c>
      <c r="F27" s="14"/>
      <c r="G27" s="17">
        <v>18516155363</v>
      </c>
      <c r="H27" s="14"/>
      <c r="I27" s="63">
        <v>-682028619</v>
      </c>
      <c r="J27" s="81"/>
      <c r="K27" s="63">
        <v>927177</v>
      </c>
      <c r="L27" s="81"/>
      <c r="M27" s="63">
        <v>17834126744</v>
      </c>
      <c r="N27" s="81"/>
      <c r="O27" s="63">
        <v>24423997866</v>
      </c>
      <c r="P27" s="81"/>
      <c r="Q27" s="96">
        <v>-6589871122</v>
      </c>
      <c r="R27" s="96"/>
    </row>
    <row r="28" spans="1:18" ht="18.75" customHeight="1">
      <c r="A28" s="6" t="s">
        <v>39</v>
      </c>
      <c r="C28" s="17">
        <v>5000869</v>
      </c>
      <c r="D28" s="14"/>
      <c r="E28" s="17">
        <v>64674190921</v>
      </c>
      <c r="F28" s="14"/>
      <c r="G28" s="17">
        <v>66752520108</v>
      </c>
      <c r="H28" s="14"/>
      <c r="I28" s="63">
        <v>-2078329187</v>
      </c>
      <c r="J28" s="81"/>
      <c r="K28" s="63">
        <v>5000869</v>
      </c>
      <c r="L28" s="81"/>
      <c r="M28" s="63">
        <v>64674190921</v>
      </c>
      <c r="N28" s="81"/>
      <c r="O28" s="63">
        <v>74526666653</v>
      </c>
      <c r="P28" s="81"/>
      <c r="Q28" s="96">
        <v>-9852475732</v>
      </c>
      <c r="R28" s="96"/>
    </row>
    <row r="29" spans="1:18" ht="18.75" customHeight="1">
      <c r="A29" s="6" t="s">
        <v>26</v>
      </c>
      <c r="C29" s="17">
        <v>1019585</v>
      </c>
      <c r="D29" s="14"/>
      <c r="E29" s="17">
        <v>47919153226</v>
      </c>
      <c r="F29" s="14"/>
      <c r="G29" s="17">
        <v>47838071748</v>
      </c>
      <c r="H29" s="14"/>
      <c r="I29" s="63">
        <v>81081478</v>
      </c>
      <c r="J29" s="81"/>
      <c r="K29" s="63">
        <v>1019585</v>
      </c>
      <c r="L29" s="81"/>
      <c r="M29" s="63">
        <v>47919153226</v>
      </c>
      <c r="N29" s="81"/>
      <c r="O29" s="63">
        <v>51690807789</v>
      </c>
      <c r="P29" s="81"/>
      <c r="Q29" s="96">
        <v>-3771654563</v>
      </c>
      <c r="R29" s="96"/>
    </row>
    <row r="30" spans="1:18" ht="18.75" customHeight="1">
      <c r="A30" s="6" t="s">
        <v>22</v>
      </c>
      <c r="C30" s="17">
        <v>1300000</v>
      </c>
      <c r="D30" s="14"/>
      <c r="E30" s="17">
        <v>21128532750</v>
      </c>
      <c r="F30" s="14"/>
      <c r="G30" s="17">
        <v>24527189700</v>
      </c>
      <c r="H30" s="14"/>
      <c r="I30" s="63">
        <v>-3398656950</v>
      </c>
      <c r="J30" s="81"/>
      <c r="K30" s="63">
        <v>1300000</v>
      </c>
      <c r="L30" s="81"/>
      <c r="M30" s="63">
        <v>21128532750</v>
      </c>
      <c r="N30" s="81"/>
      <c r="O30" s="63">
        <v>21942968953</v>
      </c>
      <c r="P30" s="81"/>
      <c r="Q30" s="96">
        <v>-814436203</v>
      </c>
      <c r="R30" s="96"/>
    </row>
    <row r="31" spans="1:18" ht="18.75" customHeight="1">
      <c r="A31" s="6" t="s">
        <v>33</v>
      </c>
      <c r="C31" s="17">
        <v>548744</v>
      </c>
      <c r="D31" s="14"/>
      <c r="E31" s="17">
        <v>13255139048</v>
      </c>
      <c r="F31" s="14"/>
      <c r="G31" s="17">
        <v>13036947459</v>
      </c>
      <c r="H31" s="14"/>
      <c r="I31" s="63">
        <v>218191589</v>
      </c>
      <c r="J31" s="81"/>
      <c r="K31" s="63">
        <v>548744</v>
      </c>
      <c r="L31" s="81"/>
      <c r="M31" s="63">
        <v>13255139048</v>
      </c>
      <c r="N31" s="81"/>
      <c r="O31" s="63">
        <v>13092302528</v>
      </c>
      <c r="P31" s="81"/>
      <c r="Q31" s="96">
        <v>162836520</v>
      </c>
      <c r="R31" s="96"/>
    </row>
    <row r="32" spans="1:18" ht="18.75" customHeight="1">
      <c r="A32" s="6" t="s">
        <v>55</v>
      </c>
      <c r="C32" s="17">
        <v>1310466</v>
      </c>
      <c r="D32" s="14"/>
      <c r="E32" s="17">
        <v>10004495825</v>
      </c>
      <c r="F32" s="14"/>
      <c r="G32" s="17">
        <v>10330910197</v>
      </c>
      <c r="H32" s="14"/>
      <c r="I32" s="63">
        <v>-326414372</v>
      </c>
      <c r="J32" s="81"/>
      <c r="K32" s="63">
        <v>1310466</v>
      </c>
      <c r="L32" s="81"/>
      <c r="M32" s="63">
        <v>10004495825</v>
      </c>
      <c r="N32" s="81"/>
      <c r="O32" s="63">
        <v>16327694318</v>
      </c>
      <c r="P32" s="81"/>
      <c r="Q32" s="96">
        <v>-6323198493</v>
      </c>
      <c r="R32" s="96"/>
    </row>
    <row r="33" spans="1:18" ht="18.75" customHeight="1">
      <c r="A33" s="6" t="s">
        <v>28</v>
      </c>
      <c r="C33" s="17">
        <v>101012</v>
      </c>
      <c r="D33" s="14"/>
      <c r="E33" s="17">
        <v>10944796667</v>
      </c>
      <c r="F33" s="14"/>
      <c r="G33" s="17">
        <v>12054337980</v>
      </c>
      <c r="H33" s="14"/>
      <c r="I33" s="63">
        <v>-1109541313</v>
      </c>
      <c r="J33" s="81"/>
      <c r="K33" s="63">
        <v>101012</v>
      </c>
      <c r="L33" s="81"/>
      <c r="M33" s="63">
        <v>10944796667</v>
      </c>
      <c r="N33" s="81"/>
      <c r="O33" s="63">
        <v>10552712035</v>
      </c>
      <c r="P33" s="81"/>
      <c r="Q33" s="96">
        <v>392084632</v>
      </c>
      <c r="R33" s="96"/>
    </row>
    <row r="34" spans="1:18" ht="18.75" customHeight="1">
      <c r="A34" s="6" t="s">
        <v>44</v>
      </c>
      <c r="C34" s="17">
        <v>1743376</v>
      </c>
      <c r="D34" s="14"/>
      <c r="E34" s="17">
        <v>5242333811</v>
      </c>
      <c r="F34" s="14"/>
      <c r="G34" s="17">
        <v>5741438650</v>
      </c>
      <c r="H34" s="14"/>
      <c r="I34" s="63">
        <v>-499104839</v>
      </c>
      <c r="J34" s="81"/>
      <c r="K34" s="63">
        <v>1743376</v>
      </c>
      <c r="L34" s="81"/>
      <c r="M34" s="63">
        <v>5242333811</v>
      </c>
      <c r="N34" s="81"/>
      <c r="O34" s="63">
        <v>5429201305</v>
      </c>
      <c r="P34" s="81"/>
      <c r="Q34" s="96">
        <v>-186867494</v>
      </c>
      <c r="R34" s="96"/>
    </row>
    <row r="35" spans="1:18" ht="18.75" customHeight="1">
      <c r="A35" s="6" t="s">
        <v>61</v>
      </c>
      <c r="C35" s="17">
        <v>1516666</v>
      </c>
      <c r="D35" s="14"/>
      <c r="E35" s="17">
        <v>30228218837</v>
      </c>
      <c r="F35" s="14"/>
      <c r="G35" s="17">
        <v>38203545623</v>
      </c>
      <c r="H35" s="14"/>
      <c r="I35" s="63">
        <v>-7975326786</v>
      </c>
      <c r="J35" s="81"/>
      <c r="K35" s="63">
        <v>1516666</v>
      </c>
      <c r="L35" s="81"/>
      <c r="M35" s="63">
        <v>30228218837</v>
      </c>
      <c r="N35" s="81"/>
      <c r="O35" s="63">
        <v>38309296954</v>
      </c>
      <c r="P35" s="81"/>
      <c r="Q35" s="96">
        <v>-8081078117</v>
      </c>
      <c r="R35" s="96"/>
    </row>
    <row r="36" spans="1:18" ht="18.75" customHeight="1">
      <c r="A36" s="6" t="s">
        <v>48</v>
      </c>
      <c r="C36" s="17">
        <v>194</v>
      </c>
      <c r="D36" s="14"/>
      <c r="E36" s="17">
        <v>5451747</v>
      </c>
      <c r="F36" s="14"/>
      <c r="G36" s="17">
        <v>5569383</v>
      </c>
      <c r="H36" s="14"/>
      <c r="I36" s="63">
        <v>-117636</v>
      </c>
      <c r="J36" s="81"/>
      <c r="K36" s="63">
        <v>194</v>
      </c>
      <c r="L36" s="81"/>
      <c r="M36" s="63">
        <v>5451747</v>
      </c>
      <c r="N36" s="81"/>
      <c r="O36" s="63">
        <v>5515387</v>
      </c>
      <c r="P36" s="81"/>
      <c r="Q36" s="96">
        <v>-63640</v>
      </c>
      <c r="R36" s="96"/>
    </row>
    <row r="37" spans="1:18" ht="18.75" customHeight="1">
      <c r="A37" s="6" t="s">
        <v>25</v>
      </c>
      <c r="C37" s="17">
        <v>2920194</v>
      </c>
      <c r="D37" s="14"/>
      <c r="E37" s="17">
        <v>30015146864</v>
      </c>
      <c r="F37" s="14"/>
      <c r="G37" s="17">
        <v>32744730070</v>
      </c>
      <c r="H37" s="14"/>
      <c r="I37" s="63">
        <v>-2729583206</v>
      </c>
      <c r="J37" s="81"/>
      <c r="K37" s="63">
        <v>2920194</v>
      </c>
      <c r="L37" s="81"/>
      <c r="M37" s="63">
        <v>30015146864</v>
      </c>
      <c r="N37" s="81"/>
      <c r="O37" s="63">
        <v>47971481037</v>
      </c>
      <c r="P37" s="81"/>
      <c r="Q37" s="96">
        <v>-17956334173</v>
      </c>
      <c r="R37" s="96"/>
    </row>
    <row r="38" spans="1:18" ht="18.75" customHeight="1">
      <c r="A38" s="6" t="s">
        <v>54</v>
      </c>
      <c r="C38" s="17">
        <v>5401006</v>
      </c>
      <c r="D38" s="14"/>
      <c r="E38" s="17">
        <v>33018550587</v>
      </c>
      <c r="F38" s="14"/>
      <c r="G38" s="17">
        <v>39256951961</v>
      </c>
      <c r="H38" s="14"/>
      <c r="I38" s="63">
        <v>-6238401374</v>
      </c>
      <c r="J38" s="81"/>
      <c r="K38" s="63">
        <v>5401006</v>
      </c>
      <c r="L38" s="81"/>
      <c r="M38" s="63">
        <v>33018550587</v>
      </c>
      <c r="N38" s="81"/>
      <c r="O38" s="63">
        <v>40357654151</v>
      </c>
      <c r="P38" s="81"/>
      <c r="Q38" s="96">
        <v>-7339103564</v>
      </c>
      <c r="R38" s="96"/>
    </row>
    <row r="39" spans="1:18" ht="18.75" customHeight="1">
      <c r="A39" s="6" t="s">
        <v>47</v>
      </c>
      <c r="C39" s="17">
        <v>5507044</v>
      </c>
      <c r="D39" s="14"/>
      <c r="E39" s="17">
        <v>68318978060</v>
      </c>
      <c r="F39" s="14"/>
      <c r="G39" s="17">
        <v>75435538275</v>
      </c>
      <c r="H39" s="14"/>
      <c r="I39" s="63">
        <v>-7116560215</v>
      </c>
      <c r="J39" s="81"/>
      <c r="K39" s="63">
        <v>5507044</v>
      </c>
      <c r="L39" s="81"/>
      <c r="M39" s="63">
        <v>68318978060</v>
      </c>
      <c r="N39" s="81"/>
      <c r="O39" s="63">
        <v>88844063801</v>
      </c>
      <c r="P39" s="81"/>
      <c r="Q39" s="96">
        <v>-20525085741</v>
      </c>
      <c r="R39" s="96"/>
    </row>
    <row r="40" spans="1:18" ht="18.75" customHeight="1">
      <c r="A40" s="6" t="s">
        <v>71</v>
      </c>
      <c r="C40" s="17">
        <v>503269</v>
      </c>
      <c r="D40" s="14"/>
      <c r="E40" s="17">
        <v>20136050615</v>
      </c>
      <c r="F40" s="14"/>
      <c r="G40" s="17">
        <v>18835512561</v>
      </c>
      <c r="H40" s="14"/>
      <c r="I40" s="63">
        <v>1300538054</v>
      </c>
      <c r="J40" s="81"/>
      <c r="K40" s="63">
        <v>503269</v>
      </c>
      <c r="L40" s="81"/>
      <c r="M40" s="63">
        <v>20136050615</v>
      </c>
      <c r="N40" s="81"/>
      <c r="O40" s="63">
        <v>20359919851</v>
      </c>
      <c r="P40" s="81"/>
      <c r="Q40" s="96">
        <v>-223869236</v>
      </c>
      <c r="R40" s="96"/>
    </row>
    <row r="41" spans="1:18" ht="18.75" customHeight="1">
      <c r="A41" s="6" t="s">
        <v>24</v>
      </c>
      <c r="C41" s="17">
        <v>866948</v>
      </c>
      <c r="D41" s="14"/>
      <c r="E41" s="17">
        <v>171754679118</v>
      </c>
      <c r="F41" s="14"/>
      <c r="G41" s="17">
        <v>167722920272</v>
      </c>
      <c r="H41" s="14"/>
      <c r="I41" s="63">
        <v>4031758846</v>
      </c>
      <c r="J41" s="81"/>
      <c r="K41" s="63">
        <v>866948</v>
      </c>
      <c r="L41" s="81"/>
      <c r="M41" s="63">
        <v>171754679118</v>
      </c>
      <c r="N41" s="81"/>
      <c r="O41" s="63">
        <v>169953178415</v>
      </c>
      <c r="P41" s="81"/>
      <c r="Q41" s="96">
        <v>1801500703</v>
      </c>
      <c r="R41" s="96"/>
    </row>
    <row r="42" spans="1:18" ht="18.75" customHeight="1">
      <c r="A42" s="6" t="s">
        <v>37</v>
      </c>
      <c r="C42" s="17">
        <v>4000000</v>
      </c>
      <c r="D42" s="14"/>
      <c r="E42" s="17">
        <v>27594828000</v>
      </c>
      <c r="F42" s="14"/>
      <c r="G42" s="17">
        <v>29795079878</v>
      </c>
      <c r="H42" s="14"/>
      <c r="I42" s="63">
        <v>-2200251878</v>
      </c>
      <c r="J42" s="81"/>
      <c r="K42" s="63">
        <v>4000000</v>
      </c>
      <c r="L42" s="81"/>
      <c r="M42" s="63">
        <v>27594828000</v>
      </c>
      <c r="N42" s="81"/>
      <c r="O42" s="63">
        <v>28959349211</v>
      </c>
      <c r="P42" s="81"/>
      <c r="Q42" s="96">
        <v>-1364521211</v>
      </c>
      <c r="R42" s="96"/>
    </row>
    <row r="43" spans="1:18" ht="18.75" customHeight="1">
      <c r="A43" s="6" t="s">
        <v>50</v>
      </c>
      <c r="C43" s="17">
        <v>4400000</v>
      </c>
      <c r="D43" s="14"/>
      <c r="E43" s="17">
        <v>14792259240</v>
      </c>
      <c r="F43" s="14"/>
      <c r="G43" s="17">
        <v>13734987661</v>
      </c>
      <c r="H43" s="14"/>
      <c r="I43" s="63">
        <v>1057271579</v>
      </c>
      <c r="J43" s="81"/>
      <c r="K43" s="63">
        <v>4400000</v>
      </c>
      <c r="L43" s="81"/>
      <c r="M43" s="63">
        <v>14792259240</v>
      </c>
      <c r="N43" s="81"/>
      <c r="O43" s="63">
        <v>20701290061</v>
      </c>
      <c r="P43" s="81"/>
      <c r="Q43" s="96">
        <v>-5909030821</v>
      </c>
      <c r="R43" s="96"/>
    </row>
    <row r="44" spans="1:18" ht="18.75" customHeight="1">
      <c r="A44" s="6" t="s">
        <v>51</v>
      </c>
      <c r="C44" s="17">
        <v>9931010</v>
      </c>
      <c r="D44" s="14"/>
      <c r="E44" s="17">
        <v>30050125973</v>
      </c>
      <c r="F44" s="14"/>
      <c r="G44" s="17">
        <v>35631981816</v>
      </c>
      <c r="H44" s="14"/>
      <c r="I44" s="63">
        <v>-5581855843</v>
      </c>
      <c r="J44" s="81"/>
      <c r="K44" s="63">
        <v>9931010</v>
      </c>
      <c r="L44" s="81"/>
      <c r="M44" s="63">
        <v>30050125973</v>
      </c>
      <c r="N44" s="81"/>
      <c r="O44" s="63">
        <v>40883133848</v>
      </c>
      <c r="P44" s="81"/>
      <c r="Q44" s="96">
        <v>-10833007875</v>
      </c>
      <c r="R44" s="96"/>
    </row>
    <row r="45" spans="1:18" ht="18.75" customHeight="1">
      <c r="A45" s="6" t="s">
        <v>49</v>
      </c>
      <c r="C45" s="17">
        <v>9890993</v>
      </c>
      <c r="D45" s="14"/>
      <c r="E45" s="17">
        <v>53880135922</v>
      </c>
      <c r="F45" s="14"/>
      <c r="G45" s="17">
        <v>59287813797</v>
      </c>
      <c r="H45" s="14"/>
      <c r="I45" s="63">
        <v>-5407677875</v>
      </c>
      <c r="J45" s="81"/>
      <c r="K45" s="63">
        <v>9890993</v>
      </c>
      <c r="L45" s="81"/>
      <c r="M45" s="63">
        <v>53880135922</v>
      </c>
      <c r="N45" s="81"/>
      <c r="O45" s="63">
        <v>55595460475</v>
      </c>
      <c r="P45" s="81"/>
      <c r="Q45" s="96">
        <v>-1715324553</v>
      </c>
      <c r="R45" s="96"/>
    </row>
    <row r="46" spans="1:18" ht="18.75" customHeight="1">
      <c r="A46" s="6" t="s">
        <v>56</v>
      </c>
      <c r="C46" s="17">
        <v>860000</v>
      </c>
      <c r="D46" s="14"/>
      <c r="E46" s="17">
        <v>5753362590</v>
      </c>
      <c r="F46" s="14"/>
      <c r="G46" s="17">
        <v>5770460250</v>
      </c>
      <c r="H46" s="14"/>
      <c r="I46" s="63">
        <v>-17097660</v>
      </c>
      <c r="J46" s="81"/>
      <c r="K46" s="63">
        <v>860000</v>
      </c>
      <c r="L46" s="81"/>
      <c r="M46" s="63">
        <v>5753362590</v>
      </c>
      <c r="N46" s="81"/>
      <c r="O46" s="63">
        <v>9711470900</v>
      </c>
      <c r="P46" s="81"/>
      <c r="Q46" s="96">
        <v>-3958108310</v>
      </c>
      <c r="R46" s="96"/>
    </row>
    <row r="47" spans="1:18" ht="18.75" customHeight="1">
      <c r="A47" s="6" t="s">
        <v>36</v>
      </c>
      <c r="C47" s="17">
        <v>1184280</v>
      </c>
      <c r="D47" s="14"/>
      <c r="E47" s="17">
        <v>4957330411</v>
      </c>
      <c r="F47" s="14"/>
      <c r="G47" s="17">
        <v>6180476053</v>
      </c>
      <c r="H47" s="14"/>
      <c r="I47" s="63">
        <v>-1223145642</v>
      </c>
      <c r="J47" s="81"/>
      <c r="K47" s="63">
        <v>1184280</v>
      </c>
      <c r="L47" s="81"/>
      <c r="M47" s="63">
        <v>4957330411</v>
      </c>
      <c r="N47" s="81"/>
      <c r="O47" s="63">
        <v>8486040173</v>
      </c>
      <c r="P47" s="81"/>
      <c r="Q47" s="96">
        <v>-3528709762</v>
      </c>
      <c r="R47" s="96"/>
    </row>
    <row r="48" spans="1:18" ht="18.75" customHeight="1">
      <c r="A48" s="6" t="s">
        <v>72</v>
      </c>
      <c r="C48" s="17">
        <v>1044646</v>
      </c>
      <c r="D48" s="14"/>
      <c r="E48" s="17">
        <v>8982422581</v>
      </c>
      <c r="F48" s="14"/>
      <c r="G48" s="17">
        <v>10139508622</v>
      </c>
      <c r="H48" s="14"/>
      <c r="I48" s="63">
        <v>-1157086041</v>
      </c>
      <c r="J48" s="81"/>
      <c r="K48" s="63">
        <v>1044646</v>
      </c>
      <c r="L48" s="81"/>
      <c r="M48" s="63">
        <v>8982422581</v>
      </c>
      <c r="N48" s="81"/>
      <c r="O48" s="63">
        <v>10139508622</v>
      </c>
      <c r="P48" s="81"/>
      <c r="Q48" s="96">
        <v>-1157086041</v>
      </c>
      <c r="R48" s="96"/>
    </row>
    <row r="49" spans="1:18" ht="18.75" customHeight="1">
      <c r="A49" s="6" t="s">
        <v>67</v>
      </c>
      <c r="C49" s="17">
        <v>1923832</v>
      </c>
      <c r="D49" s="14"/>
      <c r="E49" s="17">
        <v>14228145885</v>
      </c>
      <c r="F49" s="14"/>
      <c r="G49" s="17">
        <v>15203462336</v>
      </c>
      <c r="H49" s="14"/>
      <c r="I49" s="63">
        <v>-975316451</v>
      </c>
      <c r="J49" s="81"/>
      <c r="K49" s="63">
        <v>1923832</v>
      </c>
      <c r="L49" s="81"/>
      <c r="M49" s="63">
        <v>14228145885</v>
      </c>
      <c r="N49" s="81"/>
      <c r="O49" s="63">
        <v>12717161913</v>
      </c>
      <c r="P49" s="81"/>
      <c r="Q49" s="96">
        <v>1510983972</v>
      </c>
      <c r="R49" s="96"/>
    </row>
    <row r="50" spans="1:18" ht="18.75" customHeight="1">
      <c r="A50" s="6" t="s">
        <v>70</v>
      </c>
      <c r="C50" s="17">
        <v>514382</v>
      </c>
      <c r="D50" s="14"/>
      <c r="E50" s="17">
        <v>2592399635</v>
      </c>
      <c r="F50" s="14"/>
      <c r="G50" s="17">
        <v>2495759885</v>
      </c>
      <c r="H50" s="14"/>
      <c r="I50" s="63">
        <v>96639750</v>
      </c>
      <c r="J50" s="81"/>
      <c r="K50" s="63">
        <v>514382</v>
      </c>
      <c r="L50" s="81"/>
      <c r="M50" s="63">
        <v>2592399635</v>
      </c>
      <c r="N50" s="81"/>
      <c r="O50" s="63">
        <v>2534721428</v>
      </c>
      <c r="P50" s="81"/>
      <c r="Q50" s="96">
        <v>57678207</v>
      </c>
      <c r="R50" s="96"/>
    </row>
    <row r="51" spans="1:18" ht="18.75" customHeight="1">
      <c r="A51" s="6" t="s">
        <v>32</v>
      </c>
      <c r="C51" s="17">
        <v>3837812</v>
      </c>
      <c r="D51" s="14"/>
      <c r="E51" s="17">
        <v>103385877204</v>
      </c>
      <c r="F51" s="14"/>
      <c r="G51" s="17">
        <v>97772272558</v>
      </c>
      <c r="H51" s="14"/>
      <c r="I51" s="63">
        <v>5613604646</v>
      </c>
      <c r="J51" s="81"/>
      <c r="K51" s="63">
        <v>3837812</v>
      </c>
      <c r="L51" s="81"/>
      <c r="M51" s="63">
        <v>103385877204</v>
      </c>
      <c r="N51" s="81"/>
      <c r="O51" s="63">
        <v>99494600647</v>
      </c>
      <c r="P51" s="81"/>
      <c r="Q51" s="96">
        <v>3891276557</v>
      </c>
      <c r="R51" s="96"/>
    </row>
    <row r="52" spans="1:18" ht="18.75" customHeight="1">
      <c r="A52" s="6" t="s">
        <v>73</v>
      </c>
      <c r="C52" s="17">
        <v>2000000</v>
      </c>
      <c r="D52" s="14"/>
      <c r="E52" s="17">
        <v>619840350</v>
      </c>
      <c r="F52" s="14"/>
      <c r="G52" s="17">
        <v>580147900</v>
      </c>
      <c r="H52" s="14"/>
      <c r="I52" s="63">
        <v>39692450</v>
      </c>
      <c r="J52" s="81"/>
      <c r="K52" s="63">
        <v>2000000</v>
      </c>
      <c r="L52" s="81"/>
      <c r="M52" s="63">
        <v>619840350</v>
      </c>
      <c r="N52" s="81"/>
      <c r="O52" s="63">
        <v>580147900</v>
      </c>
      <c r="P52" s="81"/>
      <c r="Q52" s="96">
        <v>39692450</v>
      </c>
      <c r="R52" s="96"/>
    </row>
    <row r="53" spans="1:18" ht="18.75" customHeight="1">
      <c r="A53" s="6" t="s">
        <v>30</v>
      </c>
      <c r="C53" s="17">
        <v>2000000</v>
      </c>
      <c r="D53" s="14"/>
      <c r="E53" s="17">
        <v>8192960100</v>
      </c>
      <c r="F53" s="14"/>
      <c r="G53" s="17">
        <v>8687997000</v>
      </c>
      <c r="H53" s="14"/>
      <c r="I53" s="63">
        <v>-495036900</v>
      </c>
      <c r="J53" s="81"/>
      <c r="K53" s="63">
        <v>2000000</v>
      </c>
      <c r="L53" s="81"/>
      <c r="M53" s="63">
        <v>8192960100</v>
      </c>
      <c r="N53" s="81"/>
      <c r="O53" s="63">
        <v>8267665249</v>
      </c>
      <c r="P53" s="81"/>
      <c r="Q53" s="96">
        <v>-74705149</v>
      </c>
      <c r="R53" s="96"/>
    </row>
    <row r="54" spans="1:18" ht="18.75" customHeight="1">
      <c r="A54" s="6" t="s">
        <v>43</v>
      </c>
      <c r="C54" s="17">
        <v>13600000</v>
      </c>
      <c r="D54" s="14"/>
      <c r="E54" s="17">
        <v>90172263600</v>
      </c>
      <c r="F54" s="14"/>
      <c r="G54" s="17">
        <v>85035013200</v>
      </c>
      <c r="H54" s="14"/>
      <c r="I54" s="63">
        <v>5137250400</v>
      </c>
      <c r="J54" s="81"/>
      <c r="K54" s="63">
        <v>13600000</v>
      </c>
      <c r="L54" s="81"/>
      <c r="M54" s="63">
        <v>90172263600</v>
      </c>
      <c r="N54" s="81"/>
      <c r="O54" s="63">
        <v>60007861631</v>
      </c>
      <c r="P54" s="81"/>
      <c r="Q54" s="96">
        <v>30164401969</v>
      </c>
      <c r="R54" s="96"/>
    </row>
    <row r="55" spans="1:18" ht="18.75" customHeight="1">
      <c r="A55" s="6" t="s">
        <v>58</v>
      </c>
      <c r="C55" s="17">
        <v>4000000</v>
      </c>
      <c r="D55" s="14"/>
      <c r="E55" s="17">
        <v>6425539200</v>
      </c>
      <c r="F55" s="14"/>
      <c r="G55" s="17">
        <v>7387779600</v>
      </c>
      <c r="H55" s="14"/>
      <c r="I55" s="63">
        <v>-962240400</v>
      </c>
      <c r="J55" s="81"/>
      <c r="K55" s="63">
        <v>4000000</v>
      </c>
      <c r="L55" s="81"/>
      <c r="M55" s="63">
        <v>6425539200</v>
      </c>
      <c r="N55" s="81"/>
      <c r="O55" s="63">
        <v>6379757820</v>
      </c>
      <c r="P55" s="81"/>
      <c r="Q55" s="96">
        <v>45781380</v>
      </c>
      <c r="R55" s="96"/>
    </row>
    <row r="56" spans="1:18" ht="18.75" customHeight="1">
      <c r="A56" s="6" t="s">
        <v>63</v>
      </c>
      <c r="C56" s="17">
        <v>125000</v>
      </c>
      <c r="D56" s="14"/>
      <c r="E56" s="17">
        <v>2659083750</v>
      </c>
      <c r="F56" s="14"/>
      <c r="G56" s="17">
        <v>2795765625</v>
      </c>
      <c r="H56" s="14"/>
      <c r="I56" s="63">
        <v>-136681875</v>
      </c>
      <c r="J56" s="81"/>
      <c r="K56" s="63">
        <v>125000</v>
      </c>
      <c r="L56" s="81"/>
      <c r="M56" s="63">
        <v>2659083750</v>
      </c>
      <c r="N56" s="81"/>
      <c r="O56" s="63">
        <v>2414690535</v>
      </c>
      <c r="P56" s="81"/>
      <c r="Q56" s="96">
        <v>244393215</v>
      </c>
      <c r="R56" s="96"/>
    </row>
    <row r="57" spans="1:18" ht="18.75" customHeight="1">
      <c r="A57" s="6" t="s">
        <v>45</v>
      </c>
      <c r="C57" s="17">
        <v>1227620</v>
      </c>
      <c r="D57" s="14"/>
      <c r="E57" s="17">
        <v>4011177577</v>
      </c>
      <c r="F57" s="14"/>
      <c r="G57" s="17">
        <v>4765332656</v>
      </c>
      <c r="H57" s="14"/>
      <c r="I57" s="63">
        <v>-754155079</v>
      </c>
      <c r="J57" s="81"/>
      <c r="K57" s="63">
        <v>1227620</v>
      </c>
      <c r="L57" s="81"/>
      <c r="M57" s="63">
        <v>4011177577</v>
      </c>
      <c r="N57" s="81"/>
      <c r="O57" s="63">
        <v>5502403312</v>
      </c>
      <c r="P57" s="81"/>
      <c r="Q57" s="96">
        <v>-1491225735</v>
      </c>
      <c r="R57" s="96"/>
    </row>
    <row r="58" spans="1:18" ht="18.75" customHeight="1">
      <c r="A58" s="6" t="s">
        <v>69</v>
      </c>
      <c r="C58" s="17">
        <v>1252878</v>
      </c>
      <c r="D58" s="14"/>
      <c r="E58" s="17">
        <v>3868285005</v>
      </c>
      <c r="F58" s="14"/>
      <c r="G58" s="17">
        <v>4365481956</v>
      </c>
      <c r="H58" s="14"/>
      <c r="I58" s="63">
        <v>-497196951</v>
      </c>
      <c r="J58" s="81"/>
      <c r="K58" s="63">
        <v>1252878</v>
      </c>
      <c r="L58" s="81"/>
      <c r="M58" s="63">
        <v>3868285005</v>
      </c>
      <c r="N58" s="81"/>
      <c r="O58" s="63">
        <v>4373470987</v>
      </c>
      <c r="P58" s="81"/>
      <c r="Q58" s="96">
        <v>-505185982</v>
      </c>
      <c r="R58" s="96"/>
    </row>
    <row r="59" spans="1:18" ht="18.75" customHeight="1">
      <c r="A59" s="6" t="s">
        <v>38</v>
      </c>
      <c r="C59" s="17">
        <v>666206</v>
      </c>
      <c r="D59" s="14"/>
      <c r="E59" s="17">
        <v>35794184115</v>
      </c>
      <c r="F59" s="14"/>
      <c r="G59" s="17">
        <v>33310776337</v>
      </c>
      <c r="H59" s="14"/>
      <c r="I59" s="63">
        <v>2483407778</v>
      </c>
      <c r="J59" s="81"/>
      <c r="K59" s="63">
        <v>666206</v>
      </c>
      <c r="L59" s="81"/>
      <c r="M59" s="63">
        <v>35794184115</v>
      </c>
      <c r="N59" s="81"/>
      <c r="O59" s="63">
        <v>24229750919</v>
      </c>
      <c r="P59" s="81"/>
      <c r="Q59" s="96">
        <v>11564433196</v>
      </c>
      <c r="R59" s="96"/>
    </row>
    <row r="60" spans="1:18" ht="18.75" customHeight="1">
      <c r="A60" s="6" t="s">
        <v>52</v>
      </c>
      <c r="C60" s="17">
        <v>362898</v>
      </c>
      <c r="D60" s="14"/>
      <c r="E60" s="17">
        <v>410520705</v>
      </c>
      <c r="F60" s="14"/>
      <c r="G60" s="17">
        <v>442626454</v>
      </c>
      <c r="H60" s="14"/>
      <c r="I60" s="63">
        <v>-32105749</v>
      </c>
      <c r="J60" s="81"/>
      <c r="K60" s="63">
        <v>362898</v>
      </c>
      <c r="L60" s="81"/>
      <c r="M60" s="63">
        <v>410520705</v>
      </c>
      <c r="N60" s="81"/>
      <c r="O60" s="63">
        <v>775316240</v>
      </c>
      <c r="P60" s="81"/>
      <c r="Q60" s="96">
        <v>-364795535</v>
      </c>
      <c r="R60" s="96"/>
    </row>
    <row r="61" spans="1:18" ht="18.75" customHeight="1">
      <c r="A61" s="6" t="s">
        <v>75</v>
      </c>
      <c r="C61" s="17">
        <v>1000000</v>
      </c>
      <c r="D61" s="14"/>
      <c r="E61" s="17">
        <v>13499199000</v>
      </c>
      <c r="F61" s="14"/>
      <c r="G61" s="17">
        <v>14585231339</v>
      </c>
      <c r="H61" s="14"/>
      <c r="I61" s="63">
        <v>-1086032339</v>
      </c>
      <c r="J61" s="81"/>
      <c r="K61" s="63">
        <v>1000000</v>
      </c>
      <c r="L61" s="81"/>
      <c r="M61" s="63">
        <v>13499199000</v>
      </c>
      <c r="N61" s="81"/>
      <c r="O61" s="63">
        <v>14585231339</v>
      </c>
      <c r="P61" s="81"/>
      <c r="Q61" s="96">
        <v>-1086032339</v>
      </c>
      <c r="R61" s="96"/>
    </row>
    <row r="62" spans="1:18" ht="18.75" customHeight="1">
      <c r="A62" s="7" t="s">
        <v>21</v>
      </c>
      <c r="C62" s="18">
        <v>1562500</v>
      </c>
      <c r="D62" s="14"/>
      <c r="E62" s="18">
        <v>3347152734</v>
      </c>
      <c r="F62" s="14"/>
      <c r="G62" s="18">
        <v>4015030078</v>
      </c>
      <c r="H62" s="14"/>
      <c r="I62" s="64">
        <v>-667877344</v>
      </c>
      <c r="J62" s="81"/>
      <c r="K62" s="64">
        <v>1562500</v>
      </c>
      <c r="L62" s="81"/>
      <c r="M62" s="64">
        <v>3347152734</v>
      </c>
      <c r="N62" s="81"/>
      <c r="O62" s="64">
        <v>3984798513</v>
      </c>
      <c r="P62" s="81"/>
      <c r="Q62" s="98">
        <v>-637645779</v>
      </c>
      <c r="R62" s="98"/>
    </row>
    <row r="63" spans="1:18" ht="18.75" customHeight="1">
      <c r="A63" s="8" t="s">
        <v>76</v>
      </c>
      <c r="C63" s="19">
        <f>SUM(C8:C62)</f>
        <v>136891650</v>
      </c>
      <c r="D63" s="14"/>
      <c r="E63" s="19">
        <f>SUM(E8:E62)</f>
        <v>1545505302774</v>
      </c>
      <c r="F63" s="14"/>
      <c r="G63" s="19">
        <f>SUM(G8:G62)</f>
        <v>1619458488484</v>
      </c>
      <c r="H63" s="14"/>
      <c r="I63" s="70">
        <f>SUM(I8:I62)</f>
        <v>-73953185710</v>
      </c>
      <c r="J63" s="81"/>
      <c r="K63" s="70">
        <f>SUM(K8:K62)</f>
        <v>136891650</v>
      </c>
      <c r="L63" s="81"/>
      <c r="M63" s="70">
        <f>SUM(M8:M62)</f>
        <v>1545505302774</v>
      </c>
      <c r="N63" s="81"/>
      <c r="O63" s="70">
        <f>SUM(O8:O62)</f>
        <v>1649428906879</v>
      </c>
      <c r="P63" s="81"/>
      <c r="Q63" s="114">
        <f>SUM(Q8:R62)</f>
        <v>-103923604105</v>
      </c>
      <c r="R63" s="114"/>
    </row>
    <row r="64" spans="1:18">
      <c r="I64" s="82"/>
    </row>
    <row r="65" spans="9:9">
      <c r="I65" s="82"/>
    </row>
  </sheetData>
  <mergeCells count="64">
    <mergeCell ref="Q63:R63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85" fitToHeight="0" orientation="landscape" r:id="rId1"/>
  <rowBreaks count="1" manualBreakCount="1">
    <brk id="2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9"/>
  <sheetViews>
    <sheetView rightToLeft="1" view="pageBreakPreview" topLeftCell="A48" zoomScale="80" zoomScaleNormal="100" zoomScaleSheetLayoutView="80" workbookViewId="0">
      <selection activeCell="AE9" sqref="AE9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9.42578125" bestFit="1" customWidth="1"/>
    <col min="9" max="9" width="1.28515625" customWidth="1"/>
    <col min="10" max="10" width="23.42578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5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42578125" bestFit="1" customWidth="1"/>
    <col min="25" max="25" width="1.28515625" customWidth="1"/>
    <col min="26" max="26" width="19.42578125" bestFit="1" customWidth="1"/>
    <col min="27" max="27" width="1.28515625" customWidth="1"/>
    <col min="28" max="28" width="21.140625" customWidth="1"/>
    <col min="29" max="29" width="2.140625" customWidth="1"/>
    <col min="31" max="31" width="17.5703125" bestFit="1" customWidth="1"/>
  </cols>
  <sheetData>
    <row r="1" spans="1:32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32" ht="21.7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32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32" ht="14.45" customHeight="1">
      <c r="A4" s="1" t="s">
        <v>3</v>
      </c>
      <c r="B4" s="90" t="s">
        <v>4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2" ht="14.45" customHeight="1">
      <c r="A5" s="90" t="s">
        <v>5</v>
      </c>
      <c r="B5" s="90"/>
      <c r="C5" s="90" t="s">
        <v>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</row>
    <row r="6" spans="1:32" ht="14.45" customHeight="1">
      <c r="F6" s="91" t="s">
        <v>7</v>
      </c>
      <c r="G6" s="91"/>
      <c r="H6" s="91"/>
      <c r="I6" s="91"/>
      <c r="J6" s="91"/>
      <c r="L6" s="91" t="s">
        <v>8</v>
      </c>
      <c r="M6" s="91"/>
      <c r="N6" s="91"/>
      <c r="O6" s="91"/>
      <c r="P6" s="91"/>
      <c r="Q6" s="91"/>
      <c r="R6" s="91"/>
      <c r="T6" s="91" t="s">
        <v>9</v>
      </c>
      <c r="U6" s="91"/>
      <c r="V6" s="91"/>
      <c r="W6" s="91"/>
      <c r="X6" s="91"/>
      <c r="Y6" s="91"/>
      <c r="Z6" s="91"/>
      <c r="AA6" s="91"/>
      <c r="AB6" s="91"/>
    </row>
    <row r="7" spans="1:32" ht="14.45" customHeight="1">
      <c r="F7" s="3"/>
      <c r="G7" s="3"/>
      <c r="H7" s="3"/>
      <c r="I7" s="3"/>
      <c r="J7" s="3"/>
      <c r="L7" s="92" t="s">
        <v>10</v>
      </c>
      <c r="M7" s="92"/>
      <c r="N7" s="92"/>
      <c r="O7" s="3"/>
      <c r="P7" s="92" t="s">
        <v>11</v>
      </c>
      <c r="Q7" s="92"/>
      <c r="R7" s="92"/>
      <c r="T7" s="3"/>
      <c r="U7" s="3"/>
      <c r="V7" s="3"/>
      <c r="W7" s="3"/>
      <c r="X7" s="3"/>
      <c r="Y7" s="3"/>
      <c r="Z7" s="3"/>
      <c r="AA7" s="3"/>
      <c r="AB7" s="3"/>
    </row>
    <row r="8" spans="1:32" ht="14.45" customHeight="1">
      <c r="A8" s="91" t="s">
        <v>12</v>
      </c>
      <c r="B8" s="91"/>
      <c r="C8" s="91"/>
      <c r="E8" s="91" t="s">
        <v>13</v>
      </c>
      <c r="F8" s="9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s="52" customFormat="1" ht="30.75" customHeight="1">
      <c r="A9" s="93" t="s">
        <v>19</v>
      </c>
      <c r="B9" s="93"/>
      <c r="C9" s="93"/>
      <c r="E9" s="94">
        <v>800000</v>
      </c>
      <c r="F9" s="94"/>
      <c r="G9" s="81"/>
      <c r="H9" s="62">
        <v>3970881560</v>
      </c>
      <c r="I9" s="81"/>
      <c r="J9" s="62">
        <v>3943595160</v>
      </c>
      <c r="K9" s="81"/>
      <c r="L9" s="62">
        <v>1771144</v>
      </c>
      <c r="M9" s="81"/>
      <c r="N9" s="62">
        <v>9150104026</v>
      </c>
      <c r="O9" s="81"/>
      <c r="P9" s="62">
        <v>0</v>
      </c>
      <c r="Q9" s="81"/>
      <c r="R9" s="62">
        <v>0</v>
      </c>
      <c r="S9" s="81"/>
      <c r="T9" s="62">
        <v>2571144</v>
      </c>
      <c r="U9" s="81"/>
      <c r="V9" s="62">
        <v>4584</v>
      </c>
      <c r="W9" s="81"/>
      <c r="X9" s="62">
        <v>13120985586</v>
      </c>
      <c r="Y9" s="81"/>
      <c r="Z9" s="62">
        <v>11715996657.628799</v>
      </c>
      <c r="AA9" s="81"/>
      <c r="AB9" s="16">
        <f>Z9/1603610484857*100</f>
        <v>0.7306011508570025</v>
      </c>
      <c r="AE9" s="82"/>
      <c r="AF9" s="83"/>
    </row>
    <row r="10" spans="1:32" s="52" customFormat="1" ht="30.75" customHeight="1">
      <c r="A10" s="95" t="s">
        <v>20</v>
      </c>
      <c r="B10" s="95"/>
      <c r="C10" s="95"/>
      <c r="E10" s="96">
        <v>800000</v>
      </c>
      <c r="F10" s="96"/>
      <c r="G10" s="81"/>
      <c r="H10" s="63">
        <v>2403027925</v>
      </c>
      <c r="I10" s="81"/>
      <c r="J10" s="63">
        <v>2478763080</v>
      </c>
      <c r="K10" s="81"/>
      <c r="L10" s="63">
        <v>0</v>
      </c>
      <c r="M10" s="81"/>
      <c r="N10" s="63">
        <v>0</v>
      </c>
      <c r="O10" s="81"/>
      <c r="P10" s="63">
        <v>0</v>
      </c>
      <c r="Q10" s="81"/>
      <c r="R10" s="63">
        <v>0</v>
      </c>
      <c r="S10" s="81"/>
      <c r="T10" s="63">
        <v>800000</v>
      </c>
      <c r="U10" s="81"/>
      <c r="V10" s="63">
        <v>2749</v>
      </c>
      <c r="W10" s="81"/>
      <c r="X10" s="63">
        <v>2403027925</v>
      </c>
      <c r="Y10" s="81"/>
      <c r="Z10" s="63">
        <v>2186114760</v>
      </c>
      <c r="AA10" s="81"/>
      <c r="AB10" s="31">
        <f>Z10/1603610484857*100</f>
        <v>0.13632454892529244</v>
      </c>
    </row>
    <row r="11" spans="1:32" s="52" customFormat="1" ht="30.75" customHeight="1">
      <c r="A11" s="95" t="s">
        <v>21</v>
      </c>
      <c r="B11" s="95"/>
      <c r="C11" s="95"/>
      <c r="E11" s="96">
        <v>1562500</v>
      </c>
      <c r="F11" s="96"/>
      <c r="G11" s="81"/>
      <c r="H11" s="63">
        <v>3711726563</v>
      </c>
      <c r="I11" s="81"/>
      <c r="J11" s="63">
        <v>4015030078.125</v>
      </c>
      <c r="K11" s="81"/>
      <c r="L11" s="63">
        <v>0</v>
      </c>
      <c r="M11" s="81"/>
      <c r="N11" s="63">
        <v>0</v>
      </c>
      <c r="O11" s="81"/>
      <c r="P11" s="63">
        <v>0</v>
      </c>
      <c r="Q11" s="81"/>
      <c r="R11" s="63">
        <v>0</v>
      </c>
      <c r="S11" s="81"/>
      <c r="T11" s="63">
        <v>1562500</v>
      </c>
      <c r="U11" s="81"/>
      <c r="V11" s="63">
        <v>2155</v>
      </c>
      <c r="W11" s="81"/>
      <c r="X11" s="63">
        <v>3711726563</v>
      </c>
      <c r="Y11" s="81"/>
      <c r="Z11" s="63">
        <v>3347152734.375</v>
      </c>
      <c r="AA11" s="81"/>
      <c r="AB11" s="31">
        <f>Z11/1603610484857*100</f>
        <v>0.20872604450908652</v>
      </c>
    </row>
    <row r="12" spans="1:32" s="52" customFormat="1" ht="30.75" customHeight="1">
      <c r="A12" s="95" t="s">
        <v>22</v>
      </c>
      <c r="B12" s="95"/>
      <c r="C12" s="95"/>
      <c r="E12" s="96">
        <v>1300000</v>
      </c>
      <c r="F12" s="96"/>
      <c r="G12" s="81"/>
      <c r="H12" s="63">
        <v>22071154154</v>
      </c>
      <c r="I12" s="81"/>
      <c r="J12" s="63">
        <v>24527189700</v>
      </c>
      <c r="K12" s="81"/>
      <c r="L12" s="63">
        <v>0</v>
      </c>
      <c r="M12" s="81"/>
      <c r="N12" s="63">
        <v>0</v>
      </c>
      <c r="O12" s="81"/>
      <c r="P12" s="63">
        <v>0</v>
      </c>
      <c r="Q12" s="81"/>
      <c r="R12" s="63">
        <v>0</v>
      </c>
      <c r="S12" s="81"/>
      <c r="T12" s="63">
        <v>1300000</v>
      </c>
      <c r="U12" s="81"/>
      <c r="V12" s="63">
        <v>16350</v>
      </c>
      <c r="W12" s="81"/>
      <c r="X12" s="63">
        <v>22071154154</v>
      </c>
      <c r="Y12" s="81"/>
      <c r="Z12" s="63">
        <v>21128532750</v>
      </c>
      <c r="AA12" s="81"/>
      <c r="AB12" s="31">
        <f t="shared" ref="AB12:AB65" si="0">Z12/1603610484857*100</f>
        <v>1.3175601525132277</v>
      </c>
    </row>
    <row r="13" spans="1:32" s="52" customFormat="1" ht="30.75" customHeight="1">
      <c r="A13" s="95" t="s">
        <v>23</v>
      </c>
      <c r="B13" s="95"/>
      <c r="C13" s="95"/>
      <c r="E13" s="96">
        <v>161737</v>
      </c>
      <c r="F13" s="96"/>
      <c r="G13" s="81"/>
      <c r="H13" s="63">
        <v>5796147486</v>
      </c>
      <c r="I13" s="81"/>
      <c r="J13" s="63">
        <v>9861917941.8990002</v>
      </c>
      <c r="K13" s="81"/>
      <c r="L13" s="63">
        <v>0</v>
      </c>
      <c r="M13" s="81"/>
      <c r="N13" s="63">
        <v>0</v>
      </c>
      <c r="O13" s="81"/>
      <c r="P13" s="63">
        <v>0</v>
      </c>
      <c r="Q13" s="81"/>
      <c r="R13" s="63">
        <v>0</v>
      </c>
      <c r="S13" s="81"/>
      <c r="T13" s="63">
        <v>161737</v>
      </c>
      <c r="U13" s="81"/>
      <c r="V13" s="63">
        <v>52840</v>
      </c>
      <c r="W13" s="81"/>
      <c r="X13" s="63">
        <v>5796147486</v>
      </c>
      <c r="Y13" s="81"/>
      <c r="Z13" s="63">
        <v>8495333290.6739998</v>
      </c>
      <c r="AA13" s="81"/>
      <c r="AB13" s="31">
        <f t="shared" si="0"/>
        <v>0.52976289260365872</v>
      </c>
    </row>
    <row r="14" spans="1:32" s="52" customFormat="1" ht="30.75" customHeight="1">
      <c r="A14" s="95" t="s">
        <v>24</v>
      </c>
      <c r="B14" s="95"/>
      <c r="C14" s="95"/>
      <c r="E14" s="96">
        <v>886948</v>
      </c>
      <c r="F14" s="96"/>
      <c r="G14" s="81"/>
      <c r="H14" s="63">
        <v>173873902114</v>
      </c>
      <c r="I14" s="81"/>
      <c r="J14" s="63">
        <v>171643643971.992</v>
      </c>
      <c r="K14" s="81"/>
      <c r="L14" s="63">
        <v>0</v>
      </c>
      <c r="M14" s="81"/>
      <c r="N14" s="63">
        <v>0</v>
      </c>
      <c r="O14" s="81"/>
      <c r="P14" s="63">
        <v>-20000</v>
      </c>
      <c r="Q14" s="81"/>
      <c r="R14" s="63">
        <v>3941408264</v>
      </c>
      <c r="S14" s="81"/>
      <c r="T14" s="63">
        <v>866948</v>
      </c>
      <c r="U14" s="81"/>
      <c r="V14" s="63">
        <v>199300</v>
      </c>
      <c r="W14" s="81"/>
      <c r="X14" s="63">
        <v>169953178415</v>
      </c>
      <c r="Y14" s="81"/>
      <c r="Z14" s="63">
        <v>171754679118.42001</v>
      </c>
      <c r="AA14" s="81"/>
      <c r="AB14" s="31">
        <f t="shared" si="0"/>
        <v>10.710498636689572</v>
      </c>
    </row>
    <row r="15" spans="1:32" s="52" customFormat="1" ht="30.75" customHeight="1">
      <c r="A15" s="95" t="s">
        <v>25</v>
      </c>
      <c r="B15" s="95"/>
      <c r="C15" s="95"/>
      <c r="E15" s="96">
        <v>2886016</v>
      </c>
      <c r="F15" s="96"/>
      <c r="G15" s="81"/>
      <c r="H15" s="63">
        <v>53991504839</v>
      </c>
      <c r="I15" s="81"/>
      <c r="J15" s="63">
        <v>32360562630.144001</v>
      </c>
      <c r="K15" s="81"/>
      <c r="L15" s="63">
        <v>34178</v>
      </c>
      <c r="M15" s="81"/>
      <c r="N15" s="63">
        <v>384167440</v>
      </c>
      <c r="O15" s="81"/>
      <c r="P15" s="63">
        <v>0</v>
      </c>
      <c r="Q15" s="81"/>
      <c r="R15" s="63">
        <v>0</v>
      </c>
      <c r="S15" s="81"/>
      <c r="T15" s="63">
        <v>2920194</v>
      </c>
      <c r="U15" s="81"/>
      <c r="V15" s="63">
        <v>10340</v>
      </c>
      <c r="W15" s="81"/>
      <c r="X15" s="63">
        <v>54375672279</v>
      </c>
      <c r="Y15" s="81"/>
      <c r="Z15" s="63">
        <v>30015146864.537998</v>
      </c>
      <c r="AA15" s="81"/>
      <c r="AB15" s="31">
        <f t="shared" si="0"/>
        <v>1.8717230367332354</v>
      </c>
    </row>
    <row r="16" spans="1:32" s="52" customFormat="1" ht="30.75" customHeight="1">
      <c r="A16" s="95" t="s">
        <v>26</v>
      </c>
      <c r="B16" s="95"/>
      <c r="C16" s="95"/>
      <c r="E16" s="96">
        <v>1019585</v>
      </c>
      <c r="F16" s="96"/>
      <c r="G16" s="81"/>
      <c r="H16" s="63">
        <v>63737274519</v>
      </c>
      <c r="I16" s="81"/>
      <c r="J16" s="63">
        <v>47838071748.599998</v>
      </c>
      <c r="K16" s="81"/>
      <c r="L16" s="63">
        <v>0</v>
      </c>
      <c r="M16" s="81"/>
      <c r="N16" s="63">
        <v>0</v>
      </c>
      <c r="O16" s="81"/>
      <c r="P16" s="63">
        <v>0</v>
      </c>
      <c r="Q16" s="81"/>
      <c r="R16" s="63">
        <v>0</v>
      </c>
      <c r="S16" s="81"/>
      <c r="T16" s="63">
        <v>1019585</v>
      </c>
      <c r="U16" s="81"/>
      <c r="V16" s="63">
        <v>47280</v>
      </c>
      <c r="W16" s="81"/>
      <c r="X16" s="63">
        <v>63737274519</v>
      </c>
      <c r="Y16" s="81"/>
      <c r="Z16" s="63">
        <v>47919153226.139999</v>
      </c>
      <c r="AA16" s="81"/>
      <c r="AB16" s="31">
        <f t="shared" si="0"/>
        <v>2.9882040357458206</v>
      </c>
    </row>
    <row r="17" spans="1:28" s="52" customFormat="1" ht="30.75" customHeight="1">
      <c r="A17" s="95" t="s">
        <v>27</v>
      </c>
      <c r="B17" s="95"/>
      <c r="C17" s="95"/>
      <c r="E17" s="96">
        <v>343493</v>
      </c>
      <c r="F17" s="96"/>
      <c r="G17" s="81"/>
      <c r="H17" s="63">
        <v>59809796340</v>
      </c>
      <c r="I17" s="81"/>
      <c r="J17" s="63">
        <v>57865398745.675499</v>
      </c>
      <c r="K17" s="81"/>
      <c r="L17" s="63">
        <v>0</v>
      </c>
      <c r="M17" s="81"/>
      <c r="N17" s="63">
        <v>0</v>
      </c>
      <c r="O17" s="81"/>
      <c r="P17" s="63">
        <v>0</v>
      </c>
      <c r="Q17" s="81"/>
      <c r="R17" s="63">
        <v>0</v>
      </c>
      <c r="S17" s="81"/>
      <c r="T17" s="63">
        <v>343493</v>
      </c>
      <c r="U17" s="81"/>
      <c r="V17" s="63">
        <v>161040</v>
      </c>
      <c r="W17" s="81"/>
      <c r="X17" s="63">
        <v>59809796340</v>
      </c>
      <c r="Y17" s="81"/>
      <c r="Z17" s="63">
        <v>54986981849.316002</v>
      </c>
      <c r="AA17" s="81"/>
      <c r="AB17" s="31">
        <f t="shared" si="0"/>
        <v>3.428948760846958</v>
      </c>
    </row>
    <row r="18" spans="1:28" s="52" customFormat="1" ht="30.75" customHeight="1">
      <c r="A18" s="95" t="s">
        <v>28</v>
      </c>
      <c r="B18" s="95"/>
      <c r="C18" s="95"/>
      <c r="E18" s="96">
        <v>101012</v>
      </c>
      <c r="F18" s="96"/>
      <c r="G18" s="81"/>
      <c r="H18" s="63">
        <v>10552712035</v>
      </c>
      <c r="I18" s="81"/>
      <c r="J18" s="63">
        <v>12054337980.93</v>
      </c>
      <c r="K18" s="81"/>
      <c r="L18" s="63">
        <v>0</v>
      </c>
      <c r="M18" s="81"/>
      <c r="N18" s="63">
        <v>0</v>
      </c>
      <c r="O18" s="81"/>
      <c r="P18" s="63">
        <v>0</v>
      </c>
      <c r="Q18" s="81"/>
      <c r="R18" s="63">
        <v>0</v>
      </c>
      <c r="S18" s="81"/>
      <c r="T18" s="63">
        <v>101012</v>
      </c>
      <c r="U18" s="81"/>
      <c r="V18" s="63">
        <v>109000</v>
      </c>
      <c r="W18" s="81"/>
      <c r="X18" s="63">
        <v>10552712035</v>
      </c>
      <c r="Y18" s="81"/>
      <c r="Z18" s="63">
        <v>10944796667.4</v>
      </c>
      <c r="AA18" s="81"/>
      <c r="AB18" s="31">
        <f t="shared" si="0"/>
        <v>0.6825096724393136</v>
      </c>
    </row>
    <row r="19" spans="1:28" s="52" customFormat="1" ht="30.75" customHeight="1">
      <c r="A19" s="95" t="s">
        <v>29</v>
      </c>
      <c r="B19" s="95"/>
      <c r="C19" s="95"/>
      <c r="E19" s="96">
        <v>1898726</v>
      </c>
      <c r="F19" s="96"/>
      <c r="G19" s="81"/>
      <c r="H19" s="63">
        <v>61821822868</v>
      </c>
      <c r="I19" s="81"/>
      <c r="J19" s="63">
        <v>45015171640.154999</v>
      </c>
      <c r="K19" s="81"/>
      <c r="L19" s="63">
        <v>0</v>
      </c>
      <c r="M19" s="81"/>
      <c r="N19" s="63">
        <v>0</v>
      </c>
      <c r="O19" s="81"/>
      <c r="P19" s="63">
        <v>-98726</v>
      </c>
      <c r="Q19" s="81"/>
      <c r="R19" s="63">
        <v>2436780953</v>
      </c>
      <c r="S19" s="81"/>
      <c r="T19" s="63">
        <v>1800000</v>
      </c>
      <c r="U19" s="81"/>
      <c r="V19" s="63">
        <v>22390</v>
      </c>
      <c r="W19" s="81"/>
      <c r="X19" s="63">
        <v>58607340481</v>
      </c>
      <c r="Y19" s="81"/>
      <c r="Z19" s="63">
        <v>40062203100</v>
      </c>
      <c r="AA19" s="81"/>
      <c r="AB19" s="31">
        <f t="shared" si="0"/>
        <v>2.4982502595430769</v>
      </c>
    </row>
    <row r="20" spans="1:28" s="52" customFormat="1" ht="30.75" customHeight="1">
      <c r="A20" s="95" t="s">
        <v>30</v>
      </c>
      <c r="B20" s="95"/>
      <c r="C20" s="95"/>
      <c r="E20" s="96">
        <v>2000000</v>
      </c>
      <c r="F20" s="96"/>
      <c r="G20" s="81"/>
      <c r="H20" s="63">
        <v>8267665249</v>
      </c>
      <c r="I20" s="81"/>
      <c r="J20" s="63">
        <v>8687997000</v>
      </c>
      <c r="K20" s="81"/>
      <c r="L20" s="63">
        <v>0</v>
      </c>
      <c r="M20" s="81"/>
      <c r="N20" s="63">
        <v>0</v>
      </c>
      <c r="O20" s="81"/>
      <c r="P20" s="63">
        <v>0</v>
      </c>
      <c r="Q20" s="81"/>
      <c r="R20" s="63">
        <v>0</v>
      </c>
      <c r="S20" s="81"/>
      <c r="T20" s="63">
        <v>2000000</v>
      </c>
      <c r="U20" s="81"/>
      <c r="V20" s="63">
        <v>4121</v>
      </c>
      <c r="W20" s="81"/>
      <c r="X20" s="63">
        <v>8267665249</v>
      </c>
      <c r="Y20" s="81"/>
      <c r="Z20" s="63">
        <v>8192960100</v>
      </c>
      <c r="AA20" s="81"/>
      <c r="AB20" s="31">
        <f t="shared" si="0"/>
        <v>0.51090711724366145</v>
      </c>
    </row>
    <row r="21" spans="1:28" s="52" customFormat="1" ht="30.75" customHeight="1">
      <c r="A21" s="95" t="s">
        <v>31</v>
      </c>
      <c r="B21" s="95"/>
      <c r="C21" s="95"/>
      <c r="E21" s="96">
        <v>764980</v>
      </c>
      <c r="F21" s="96"/>
      <c r="G21" s="81"/>
      <c r="H21" s="63">
        <v>109807236731</v>
      </c>
      <c r="I21" s="81"/>
      <c r="J21" s="63">
        <v>143150640464.25</v>
      </c>
      <c r="K21" s="81"/>
      <c r="L21" s="63">
        <v>0</v>
      </c>
      <c r="M21" s="81"/>
      <c r="N21" s="63">
        <v>0</v>
      </c>
      <c r="O21" s="81"/>
      <c r="P21" s="63">
        <v>0</v>
      </c>
      <c r="Q21" s="81"/>
      <c r="R21" s="63">
        <v>0</v>
      </c>
      <c r="S21" s="81"/>
      <c r="T21" s="63">
        <v>764980</v>
      </c>
      <c r="U21" s="81"/>
      <c r="V21" s="63">
        <v>172680</v>
      </c>
      <c r="W21" s="81"/>
      <c r="X21" s="63">
        <v>109807236731</v>
      </c>
      <c r="Y21" s="81"/>
      <c r="Z21" s="63">
        <v>131310770758.92</v>
      </c>
      <c r="AA21" s="81"/>
      <c r="AB21" s="31">
        <f t="shared" si="0"/>
        <v>8.1884455108579246</v>
      </c>
    </row>
    <row r="22" spans="1:28" s="52" customFormat="1" ht="30.75" customHeight="1">
      <c r="A22" s="95" t="s">
        <v>32</v>
      </c>
      <c r="B22" s="95"/>
      <c r="C22" s="95"/>
      <c r="E22" s="96">
        <v>3937812</v>
      </c>
      <c r="F22" s="96"/>
      <c r="G22" s="81"/>
      <c r="H22" s="63">
        <v>83547767721</v>
      </c>
      <c r="I22" s="81"/>
      <c r="J22" s="63">
        <v>100364754956.90401</v>
      </c>
      <c r="K22" s="81"/>
      <c r="L22" s="63">
        <v>0</v>
      </c>
      <c r="M22" s="81"/>
      <c r="N22" s="63">
        <v>0</v>
      </c>
      <c r="O22" s="81"/>
      <c r="P22" s="63">
        <v>-100000</v>
      </c>
      <c r="Q22" s="81"/>
      <c r="R22" s="63">
        <v>2635226555</v>
      </c>
      <c r="S22" s="81"/>
      <c r="T22" s="63">
        <v>3837812</v>
      </c>
      <c r="U22" s="81"/>
      <c r="V22" s="63">
        <v>27100</v>
      </c>
      <c r="W22" s="81"/>
      <c r="X22" s="63">
        <v>81426087770</v>
      </c>
      <c r="Y22" s="81"/>
      <c r="Z22" s="63">
        <v>103385877204.06</v>
      </c>
      <c r="AA22" s="81"/>
      <c r="AB22" s="31">
        <f t="shared" si="0"/>
        <v>6.4470691717433679</v>
      </c>
    </row>
    <row r="23" spans="1:28" s="52" customFormat="1" ht="30.75" customHeight="1">
      <c r="A23" s="95" t="s">
        <v>33</v>
      </c>
      <c r="B23" s="95"/>
      <c r="C23" s="95"/>
      <c r="E23" s="96">
        <v>548744</v>
      </c>
      <c r="F23" s="96"/>
      <c r="G23" s="81"/>
      <c r="H23" s="63">
        <v>13328941944</v>
      </c>
      <c r="I23" s="81"/>
      <c r="J23" s="63">
        <v>13036947459.48</v>
      </c>
      <c r="K23" s="81"/>
      <c r="L23" s="63">
        <v>0</v>
      </c>
      <c r="M23" s="81"/>
      <c r="N23" s="63">
        <v>0</v>
      </c>
      <c r="O23" s="81"/>
      <c r="P23" s="63">
        <v>0</v>
      </c>
      <c r="Q23" s="81"/>
      <c r="R23" s="63">
        <v>0</v>
      </c>
      <c r="S23" s="81"/>
      <c r="T23" s="63">
        <v>548744</v>
      </c>
      <c r="U23" s="81"/>
      <c r="V23" s="63">
        <v>24300</v>
      </c>
      <c r="W23" s="81"/>
      <c r="X23" s="63">
        <v>13328941944</v>
      </c>
      <c r="Y23" s="81"/>
      <c r="Z23" s="63">
        <v>13255139048.76</v>
      </c>
      <c r="AA23" s="81"/>
      <c r="AB23" s="31">
        <f t="shared" si="0"/>
        <v>0.82658096675777304</v>
      </c>
    </row>
    <row r="24" spans="1:28" s="52" customFormat="1" ht="30.75" customHeight="1">
      <c r="A24" s="95" t="s">
        <v>34</v>
      </c>
      <c r="B24" s="95"/>
      <c r="C24" s="95"/>
      <c r="E24" s="96">
        <v>3921040</v>
      </c>
      <c r="F24" s="96"/>
      <c r="G24" s="81"/>
      <c r="H24" s="63">
        <v>40293368246</v>
      </c>
      <c r="I24" s="81"/>
      <c r="J24" s="63">
        <v>49345006219.919998</v>
      </c>
      <c r="K24" s="81"/>
      <c r="L24" s="63">
        <v>2614027</v>
      </c>
      <c r="M24" s="81"/>
      <c r="N24" s="63">
        <v>0</v>
      </c>
      <c r="O24" s="81"/>
      <c r="P24" s="63">
        <v>0</v>
      </c>
      <c r="Q24" s="81"/>
      <c r="R24" s="63">
        <v>0</v>
      </c>
      <c r="S24" s="81"/>
      <c r="T24" s="63">
        <v>6535067</v>
      </c>
      <c r="U24" s="81"/>
      <c r="V24" s="63">
        <v>8240</v>
      </c>
      <c r="W24" s="81"/>
      <c r="X24" s="63">
        <v>40293368246</v>
      </c>
      <c r="Y24" s="81"/>
      <c r="Z24" s="63">
        <v>53528550815.124001</v>
      </c>
      <c r="AA24" s="81"/>
      <c r="AB24" s="31">
        <f t="shared" si="0"/>
        <v>3.3380020472925098</v>
      </c>
    </row>
    <row r="25" spans="1:28" s="52" customFormat="1" ht="30.75" customHeight="1">
      <c r="A25" s="95" t="s">
        <v>35</v>
      </c>
      <c r="B25" s="95"/>
      <c r="C25" s="95"/>
      <c r="E25" s="96">
        <v>1863967</v>
      </c>
      <c r="F25" s="96"/>
      <c r="G25" s="81"/>
      <c r="H25" s="63">
        <v>6265763164</v>
      </c>
      <c r="I25" s="81"/>
      <c r="J25" s="63">
        <v>9690543552.9104996</v>
      </c>
      <c r="K25" s="81"/>
      <c r="L25" s="63">
        <v>0</v>
      </c>
      <c r="M25" s="81"/>
      <c r="N25" s="63">
        <v>0</v>
      </c>
      <c r="O25" s="81"/>
      <c r="P25" s="63">
        <v>0</v>
      </c>
      <c r="Q25" s="81"/>
      <c r="R25" s="63">
        <v>0</v>
      </c>
      <c r="S25" s="81"/>
      <c r="T25" s="63">
        <v>1863967</v>
      </c>
      <c r="U25" s="81"/>
      <c r="V25" s="63">
        <v>5530</v>
      </c>
      <c r="W25" s="81"/>
      <c r="X25" s="63">
        <v>6265763164</v>
      </c>
      <c r="Y25" s="81"/>
      <c r="Z25" s="63">
        <v>10246406471.8155</v>
      </c>
      <c r="AA25" s="81"/>
      <c r="AB25" s="31">
        <f t="shared" si="0"/>
        <v>0.63895856060888823</v>
      </c>
    </row>
    <row r="26" spans="1:28" s="52" customFormat="1" ht="30.75" customHeight="1">
      <c r="A26" s="95" t="s">
        <v>36</v>
      </c>
      <c r="B26" s="95"/>
      <c r="C26" s="95"/>
      <c r="E26" s="96">
        <v>1184280</v>
      </c>
      <c r="F26" s="96"/>
      <c r="G26" s="81"/>
      <c r="H26" s="63">
        <v>8097669216</v>
      </c>
      <c r="I26" s="81"/>
      <c r="J26" s="63">
        <v>6180476053.5</v>
      </c>
      <c r="K26" s="81"/>
      <c r="L26" s="63">
        <v>0</v>
      </c>
      <c r="M26" s="81"/>
      <c r="N26" s="63">
        <v>0</v>
      </c>
      <c r="O26" s="81"/>
      <c r="P26" s="63">
        <v>0</v>
      </c>
      <c r="Q26" s="81"/>
      <c r="R26" s="63">
        <v>0</v>
      </c>
      <c r="S26" s="81"/>
      <c r="T26" s="63">
        <v>1184280</v>
      </c>
      <c r="U26" s="81"/>
      <c r="V26" s="63">
        <v>4211</v>
      </c>
      <c r="W26" s="81"/>
      <c r="X26" s="63">
        <v>8097669216</v>
      </c>
      <c r="Y26" s="81"/>
      <c r="Z26" s="63">
        <v>4957330411.6739998</v>
      </c>
      <c r="AA26" s="81"/>
      <c r="AB26" s="31">
        <f t="shared" si="0"/>
        <v>0.3091355699209003</v>
      </c>
    </row>
    <row r="27" spans="1:28" s="52" customFormat="1" ht="30.75" customHeight="1">
      <c r="A27" s="95" t="s">
        <v>37</v>
      </c>
      <c r="B27" s="95"/>
      <c r="C27" s="95"/>
      <c r="E27" s="96">
        <v>3600000</v>
      </c>
      <c r="F27" s="96"/>
      <c r="G27" s="81"/>
      <c r="H27" s="63">
        <v>25860476133</v>
      </c>
      <c r="I27" s="81"/>
      <c r="J27" s="63">
        <v>26696206800</v>
      </c>
      <c r="K27" s="81"/>
      <c r="L27" s="63">
        <v>400000</v>
      </c>
      <c r="M27" s="81"/>
      <c r="N27" s="63">
        <v>3098873078</v>
      </c>
      <c r="O27" s="81"/>
      <c r="P27" s="63">
        <v>0</v>
      </c>
      <c r="Q27" s="81"/>
      <c r="R27" s="63">
        <v>0</v>
      </c>
      <c r="S27" s="81"/>
      <c r="T27" s="63">
        <v>4000000</v>
      </c>
      <c r="U27" s="81"/>
      <c r="V27" s="63">
        <v>6940</v>
      </c>
      <c r="W27" s="81"/>
      <c r="X27" s="63">
        <v>28959349211</v>
      </c>
      <c r="Y27" s="81"/>
      <c r="Z27" s="63">
        <v>27594828000</v>
      </c>
      <c r="AA27" s="81"/>
      <c r="AB27" s="31">
        <f t="shared" si="0"/>
        <v>1.7207936877801553</v>
      </c>
    </row>
    <row r="28" spans="1:28" s="52" customFormat="1" ht="30.75" customHeight="1">
      <c r="A28" s="95" t="s">
        <v>38</v>
      </c>
      <c r="B28" s="95"/>
      <c r="C28" s="95"/>
      <c r="E28" s="96">
        <v>666206</v>
      </c>
      <c r="F28" s="96"/>
      <c r="G28" s="81"/>
      <c r="H28" s="63">
        <v>11363744392</v>
      </c>
      <c r="I28" s="81"/>
      <c r="J28" s="63">
        <v>33310776337.290001</v>
      </c>
      <c r="K28" s="81"/>
      <c r="L28" s="63">
        <v>0</v>
      </c>
      <c r="M28" s="81"/>
      <c r="N28" s="63">
        <v>0</v>
      </c>
      <c r="O28" s="81"/>
      <c r="P28" s="63">
        <v>0</v>
      </c>
      <c r="Q28" s="81"/>
      <c r="R28" s="63">
        <v>0</v>
      </c>
      <c r="S28" s="81"/>
      <c r="T28" s="63">
        <v>666206</v>
      </c>
      <c r="U28" s="81"/>
      <c r="V28" s="63">
        <v>54050</v>
      </c>
      <c r="W28" s="81"/>
      <c r="X28" s="63">
        <v>11363744392</v>
      </c>
      <c r="Y28" s="81"/>
      <c r="Z28" s="63">
        <v>35794184115.915001</v>
      </c>
      <c r="AA28" s="81"/>
      <c r="AB28" s="31">
        <f t="shared" si="0"/>
        <v>2.2320996559901456</v>
      </c>
    </row>
    <row r="29" spans="1:28" s="52" customFormat="1" ht="30.75" customHeight="1">
      <c r="A29" s="95" t="s">
        <v>39</v>
      </c>
      <c r="B29" s="95"/>
      <c r="C29" s="95"/>
      <c r="E29" s="96">
        <v>4000869</v>
      </c>
      <c r="F29" s="96"/>
      <c r="G29" s="81"/>
      <c r="H29" s="63">
        <v>64836358398</v>
      </c>
      <c r="I29" s="81"/>
      <c r="J29" s="63">
        <v>52894948931.684998</v>
      </c>
      <c r="K29" s="81"/>
      <c r="L29" s="63">
        <v>1000000</v>
      </c>
      <c r="M29" s="81"/>
      <c r="N29" s="63">
        <v>13857571177</v>
      </c>
      <c r="O29" s="81"/>
      <c r="P29" s="63">
        <v>0</v>
      </c>
      <c r="Q29" s="81"/>
      <c r="R29" s="63">
        <v>0</v>
      </c>
      <c r="S29" s="81"/>
      <c r="T29" s="63">
        <v>5000869</v>
      </c>
      <c r="U29" s="81"/>
      <c r="V29" s="63">
        <v>13010</v>
      </c>
      <c r="W29" s="81"/>
      <c r="X29" s="63">
        <v>78693929575</v>
      </c>
      <c r="Y29" s="81"/>
      <c r="Z29" s="63">
        <v>64674190921.144501</v>
      </c>
      <c r="AA29" s="81"/>
      <c r="AB29" s="31">
        <f t="shared" si="0"/>
        <v>4.0330361725535706</v>
      </c>
    </row>
    <row r="30" spans="1:28" s="52" customFormat="1" ht="30.75" customHeight="1">
      <c r="A30" s="95" t="s">
        <v>40</v>
      </c>
      <c r="B30" s="95"/>
      <c r="C30" s="95"/>
      <c r="E30" s="96">
        <v>4141356</v>
      </c>
      <c r="F30" s="96"/>
      <c r="G30" s="81"/>
      <c r="H30" s="63">
        <v>41177659834</v>
      </c>
      <c r="I30" s="81"/>
      <c r="J30" s="63">
        <v>46971717371.837997</v>
      </c>
      <c r="K30" s="81"/>
      <c r="L30" s="63">
        <v>1723278</v>
      </c>
      <c r="M30" s="81"/>
      <c r="N30" s="63">
        <v>20301752997</v>
      </c>
      <c r="O30" s="81"/>
      <c r="P30" s="63">
        <v>0</v>
      </c>
      <c r="Q30" s="81"/>
      <c r="R30" s="63">
        <v>0</v>
      </c>
      <c r="S30" s="81"/>
      <c r="T30" s="63">
        <v>5864634</v>
      </c>
      <c r="U30" s="81"/>
      <c r="V30" s="63">
        <v>9440</v>
      </c>
      <c r="W30" s="81"/>
      <c r="X30" s="63">
        <v>61479412831</v>
      </c>
      <c r="Y30" s="81"/>
      <c r="Z30" s="63">
        <v>55032740197.487999</v>
      </c>
      <c r="AA30" s="81"/>
      <c r="AB30" s="31">
        <f t="shared" si="0"/>
        <v>3.4318022186288886</v>
      </c>
    </row>
    <row r="31" spans="1:28" s="52" customFormat="1" ht="30.75" customHeight="1">
      <c r="A31" s="95" t="s">
        <v>41</v>
      </c>
      <c r="B31" s="95"/>
      <c r="C31" s="95"/>
      <c r="E31" s="96">
        <v>312038</v>
      </c>
      <c r="F31" s="96"/>
      <c r="G31" s="81"/>
      <c r="H31" s="63">
        <v>2153067794</v>
      </c>
      <c r="I31" s="81"/>
      <c r="J31" s="63">
        <v>2211593195.9070001</v>
      </c>
      <c r="K31" s="81"/>
      <c r="L31" s="63">
        <v>438556</v>
      </c>
      <c r="M31" s="81"/>
      <c r="N31" s="63">
        <v>3227366515</v>
      </c>
      <c r="O31" s="81"/>
      <c r="P31" s="63">
        <v>0</v>
      </c>
      <c r="Q31" s="81"/>
      <c r="R31" s="63">
        <v>0</v>
      </c>
      <c r="S31" s="81"/>
      <c r="T31" s="63">
        <v>750594</v>
      </c>
      <c r="U31" s="81"/>
      <c r="V31" s="63">
        <v>6930</v>
      </c>
      <c r="W31" s="81"/>
      <c r="X31" s="63">
        <v>5380434309</v>
      </c>
      <c r="Y31" s="81"/>
      <c r="Z31" s="63">
        <v>5170666802.3009996</v>
      </c>
      <c r="AA31" s="81"/>
      <c r="AB31" s="31">
        <f t="shared" si="0"/>
        <v>0.32243907427195995</v>
      </c>
    </row>
    <row r="32" spans="1:28" s="52" customFormat="1" ht="30.75" customHeight="1">
      <c r="A32" s="95" t="s">
        <v>42</v>
      </c>
      <c r="B32" s="95"/>
      <c r="C32" s="95"/>
      <c r="E32" s="96">
        <v>927177</v>
      </c>
      <c r="F32" s="96"/>
      <c r="G32" s="81"/>
      <c r="H32" s="63">
        <v>20277360990</v>
      </c>
      <c r="I32" s="81"/>
      <c r="J32" s="63">
        <v>18516155363.716499</v>
      </c>
      <c r="K32" s="81"/>
      <c r="L32" s="63">
        <v>0</v>
      </c>
      <c r="M32" s="81"/>
      <c r="N32" s="63">
        <v>0</v>
      </c>
      <c r="O32" s="81"/>
      <c r="P32" s="63">
        <v>0</v>
      </c>
      <c r="Q32" s="81"/>
      <c r="R32" s="63">
        <v>0</v>
      </c>
      <c r="S32" s="81"/>
      <c r="T32" s="63">
        <v>927177</v>
      </c>
      <c r="U32" s="81"/>
      <c r="V32" s="63">
        <v>19350</v>
      </c>
      <c r="W32" s="81"/>
      <c r="X32" s="63">
        <v>20277360990</v>
      </c>
      <c r="Y32" s="81"/>
      <c r="Z32" s="63">
        <v>17834126744.047501</v>
      </c>
      <c r="AA32" s="81"/>
      <c r="AB32" s="31">
        <f t="shared" si="0"/>
        <v>1.1121233561676194</v>
      </c>
    </row>
    <row r="33" spans="1:28" s="52" customFormat="1" ht="30.75" customHeight="1">
      <c r="A33" s="95" t="s">
        <v>43</v>
      </c>
      <c r="B33" s="95"/>
      <c r="C33" s="95"/>
      <c r="E33" s="96">
        <v>13600000</v>
      </c>
      <c r="F33" s="96"/>
      <c r="G33" s="81"/>
      <c r="H33" s="63">
        <v>41762316209</v>
      </c>
      <c r="I33" s="81"/>
      <c r="J33" s="63">
        <v>85035013200</v>
      </c>
      <c r="K33" s="81"/>
      <c r="L33" s="63">
        <v>0</v>
      </c>
      <c r="M33" s="81"/>
      <c r="N33" s="63">
        <v>0</v>
      </c>
      <c r="O33" s="81"/>
      <c r="P33" s="63">
        <v>0</v>
      </c>
      <c r="Q33" s="81"/>
      <c r="R33" s="63">
        <v>0</v>
      </c>
      <c r="S33" s="81"/>
      <c r="T33" s="63">
        <v>13600000</v>
      </c>
      <c r="U33" s="81"/>
      <c r="V33" s="63">
        <v>6670</v>
      </c>
      <c r="W33" s="81"/>
      <c r="X33" s="63">
        <v>41762316209</v>
      </c>
      <c r="Y33" s="81"/>
      <c r="Z33" s="63">
        <v>90172263600</v>
      </c>
      <c r="AA33" s="81"/>
      <c r="AB33" s="31">
        <f t="shared" si="0"/>
        <v>5.623077701942127</v>
      </c>
    </row>
    <row r="34" spans="1:28" s="52" customFormat="1" ht="30.75" customHeight="1">
      <c r="A34" s="95" t="s">
        <v>44</v>
      </c>
      <c r="B34" s="95"/>
      <c r="C34" s="95"/>
      <c r="E34" s="96">
        <v>1743376</v>
      </c>
      <c r="F34" s="96"/>
      <c r="G34" s="81"/>
      <c r="H34" s="63">
        <v>5429201305</v>
      </c>
      <c r="I34" s="81"/>
      <c r="J34" s="63">
        <v>5741438650.1063995</v>
      </c>
      <c r="K34" s="81"/>
      <c r="L34" s="63">
        <v>0</v>
      </c>
      <c r="M34" s="81"/>
      <c r="N34" s="63">
        <v>0</v>
      </c>
      <c r="O34" s="81"/>
      <c r="P34" s="63">
        <v>0</v>
      </c>
      <c r="Q34" s="81"/>
      <c r="R34" s="63">
        <v>0</v>
      </c>
      <c r="S34" s="81"/>
      <c r="T34" s="63">
        <v>1743376</v>
      </c>
      <c r="U34" s="81"/>
      <c r="V34" s="63">
        <v>3025</v>
      </c>
      <c r="W34" s="81"/>
      <c r="X34" s="63">
        <v>5429201305</v>
      </c>
      <c r="Y34" s="81"/>
      <c r="Z34" s="63">
        <v>5242333811.2200003</v>
      </c>
      <c r="AA34" s="81"/>
      <c r="AB34" s="31">
        <f t="shared" si="0"/>
        <v>0.32690817756080454</v>
      </c>
    </row>
    <row r="35" spans="1:28" s="52" customFormat="1" ht="30.75" customHeight="1">
      <c r="A35" s="95" t="s">
        <v>45</v>
      </c>
      <c r="B35" s="95"/>
      <c r="C35" s="95"/>
      <c r="E35" s="96">
        <v>1227620</v>
      </c>
      <c r="F35" s="96"/>
      <c r="G35" s="81"/>
      <c r="H35" s="63">
        <v>8344224804</v>
      </c>
      <c r="I35" s="81"/>
      <c r="J35" s="63">
        <v>4765332656.2049999</v>
      </c>
      <c r="K35" s="81"/>
      <c r="L35" s="63">
        <v>0</v>
      </c>
      <c r="M35" s="81"/>
      <c r="N35" s="63">
        <v>0</v>
      </c>
      <c r="O35" s="81"/>
      <c r="P35" s="63">
        <v>0</v>
      </c>
      <c r="Q35" s="81"/>
      <c r="R35" s="63">
        <v>0</v>
      </c>
      <c r="S35" s="81"/>
      <c r="T35" s="63">
        <v>1227620</v>
      </c>
      <c r="U35" s="81"/>
      <c r="V35" s="63">
        <v>3287</v>
      </c>
      <c r="W35" s="81"/>
      <c r="X35" s="63">
        <v>8344224804</v>
      </c>
      <c r="Y35" s="81"/>
      <c r="Z35" s="63">
        <v>4011177577.7069998</v>
      </c>
      <c r="AA35" s="81"/>
      <c r="AB35" s="31">
        <f t="shared" si="0"/>
        <v>0.25013415761401009</v>
      </c>
    </row>
    <row r="36" spans="1:28" s="52" customFormat="1" ht="30.75" customHeight="1">
      <c r="A36" s="95" t="s">
        <v>46</v>
      </c>
      <c r="B36" s="95"/>
      <c r="C36" s="95"/>
      <c r="E36" s="96">
        <v>400000</v>
      </c>
      <c r="F36" s="96"/>
      <c r="G36" s="81"/>
      <c r="H36" s="63">
        <v>1721596155</v>
      </c>
      <c r="I36" s="81"/>
      <c r="J36" s="63">
        <v>1923287940</v>
      </c>
      <c r="K36" s="81"/>
      <c r="L36" s="63">
        <v>0</v>
      </c>
      <c r="M36" s="81"/>
      <c r="N36" s="63">
        <v>0</v>
      </c>
      <c r="O36" s="81"/>
      <c r="P36" s="63">
        <v>-400000</v>
      </c>
      <c r="Q36" s="81"/>
      <c r="R36" s="63">
        <v>1923287941</v>
      </c>
      <c r="S36" s="81"/>
      <c r="T36" s="63">
        <v>0</v>
      </c>
      <c r="U36" s="81"/>
      <c r="V36" s="63">
        <v>0</v>
      </c>
      <c r="W36" s="81"/>
      <c r="X36" s="63">
        <v>0</v>
      </c>
      <c r="Y36" s="81"/>
      <c r="Z36" s="63">
        <v>0</v>
      </c>
      <c r="AA36" s="81"/>
      <c r="AB36" s="31">
        <f t="shared" si="0"/>
        <v>0</v>
      </c>
    </row>
    <row r="37" spans="1:28" s="52" customFormat="1" ht="30.75" customHeight="1">
      <c r="A37" s="95" t="s">
        <v>47</v>
      </c>
      <c r="B37" s="95"/>
      <c r="C37" s="95"/>
      <c r="E37" s="96">
        <v>5507044</v>
      </c>
      <c r="F37" s="96"/>
      <c r="G37" s="81"/>
      <c r="H37" s="63">
        <v>111501299925</v>
      </c>
      <c r="I37" s="81"/>
      <c r="J37" s="63">
        <v>75435538275.395996</v>
      </c>
      <c r="K37" s="81"/>
      <c r="L37" s="63">
        <v>0</v>
      </c>
      <c r="M37" s="81"/>
      <c r="N37" s="63">
        <v>0</v>
      </c>
      <c r="O37" s="81"/>
      <c r="P37" s="63">
        <v>0</v>
      </c>
      <c r="Q37" s="81"/>
      <c r="R37" s="63">
        <v>0</v>
      </c>
      <c r="S37" s="81"/>
      <c r="T37" s="63">
        <v>5507044</v>
      </c>
      <c r="U37" s="81"/>
      <c r="V37" s="63">
        <v>12480</v>
      </c>
      <c r="W37" s="81"/>
      <c r="X37" s="63">
        <v>111501299925</v>
      </c>
      <c r="Y37" s="81"/>
      <c r="Z37" s="63">
        <v>68318978060.736</v>
      </c>
      <c r="AA37" s="81"/>
      <c r="AB37" s="31">
        <f t="shared" si="0"/>
        <v>4.2603224851593717</v>
      </c>
    </row>
    <row r="38" spans="1:28" s="52" customFormat="1" ht="30.75" customHeight="1">
      <c r="A38" s="95" t="s">
        <v>48</v>
      </c>
      <c r="B38" s="95"/>
      <c r="C38" s="95"/>
      <c r="E38" s="96">
        <v>194</v>
      </c>
      <c r="F38" s="96"/>
      <c r="G38" s="81"/>
      <c r="H38" s="63">
        <v>2396898</v>
      </c>
      <c r="I38" s="81"/>
      <c r="J38" s="63">
        <v>5569383.8159999996</v>
      </c>
      <c r="K38" s="81"/>
      <c r="L38" s="63">
        <v>0</v>
      </c>
      <c r="M38" s="81"/>
      <c r="N38" s="63">
        <v>0</v>
      </c>
      <c r="O38" s="81"/>
      <c r="P38" s="63">
        <v>0</v>
      </c>
      <c r="Q38" s="81"/>
      <c r="R38" s="63">
        <v>0</v>
      </c>
      <c r="S38" s="81"/>
      <c r="T38" s="63">
        <v>194</v>
      </c>
      <c r="U38" s="81"/>
      <c r="V38" s="63">
        <v>28270</v>
      </c>
      <c r="W38" s="81"/>
      <c r="X38" s="63">
        <v>2396898</v>
      </c>
      <c r="Y38" s="81"/>
      <c r="Z38" s="63">
        <v>5451747.9390000002</v>
      </c>
      <c r="AA38" s="81"/>
      <c r="AB38" s="31">
        <f t="shared" si="0"/>
        <v>3.3996709241310261E-4</v>
      </c>
    </row>
    <row r="39" spans="1:28" s="52" customFormat="1" ht="30.75" customHeight="1">
      <c r="A39" s="95" t="s">
        <v>49</v>
      </c>
      <c r="B39" s="95"/>
      <c r="C39" s="95"/>
      <c r="E39" s="96">
        <v>9890993</v>
      </c>
      <c r="F39" s="96"/>
      <c r="G39" s="81"/>
      <c r="H39" s="63">
        <v>52259417638</v>
      </c>
      <c r="I39" s="81"/>
      <c r="J39" s="63">
        <v>59287813797.649498</v>
      </c>
      <c r="K39" s="81"/>
      <c r="L39" s="63">
        <v>0</v>
      </c>
      <c r="M39" s="81"/>
      <c r="N39" s="63">
        <v>0</v>
      </c>
      <c r="O39" s="81"/>
      <c r="P39" s="63">
        <v>0</v>
      </c>
      <c r="Q39" s="81"/>
      <c r="R39" s="63">
        <v>0</v>
      </c>
      <c r="S39" s="81"/>
      <c r="T39" s="63">
        <v>9890993</v>
      </c>
      <c r="U39" s="81"/>
      <c r="V39" s="63">
        <v>5480</v>
      </c>
      <c r="W39" s="81"/>
      <c r="X39" s="63">
        <v>52259417638</v>
      </c>
      <c r="Y39" s="81"/>
      <c r="Z39" s="63">
        <v>53880135922.241997</v>
      </c>
      <c r="AA39" s="81"/>
      <c r="AB39" s="31">
        <f t="shared" si="0"/>
        <v>3.3599266424755694</v>
      </c>
    </row>
    <row r="40" spans="1:28" s="52" customFormat="1" ht="30.75" customHeight="1">
      <c r="A40" s="95" t="s">
        <v>50</v>
      </c>
      <c r="B40" s="95"/>
      <c r="C40" s="95"/>
      <c r="E40" s="96">
        <v>6400000</v>
      </c>
      <c r="F40" s="96"/>
      <c r="G40" s="81"/>
      <c r="H40" s="63">
        <v>30997720384</v>
      </c>
      <c r="I40" s="81"/>
      <c r="J40" s="63">
        <v>23144664960</v>
      </c>
      <c r="K40" s="81"/>
      <c r="L40" s="63">
        <v>0</v>
      </c>
      <c r="M40" s="81"/>
      <c r="N40" s="63">
        <v>0</v>
      </c>
      <c r="O40" s="81"/>
      <c r="P40" s="63">
        <v>-2000000</v>
      </c>
      <c r="Q40" s="81"/>
      <c r="R40" s="63">
        <v>7131314758</v>
      </c>
      <c r="S40" s="81"/>
      <c r="T40" s="63">
        <v>4400000</v>
      </c>
      <c r="U40" s="81"/>
      <c r="V40" s="63">
        <v>3382</v>
      </c>
      <c r="W40" s="81"/>
      <c r="X40" s="63">
        <v>21310932765</v>
      </c>
      <c r="Y40" s="81"/>
      <c r="Z40" s="63">
        <v>14792259240</v>
      </c>
      <c r="AA40" s="81"/>
      <c r="AB40" s="31">
        <f t="shared" si="0"/>
        <v>0.92243467972330462</v>
      </c>
    </row>
    <row r="41" spans="1:28" s="52" customFormat="1" ht="30.75" customHeight="1">
      <c r="A41" s="95" t="s">
        <v>51</v>
      </c>
      <c r="B41" s="95"/>
      <c r="C41" s="95"/>
      <c r="E41" s="96">
        <v>9731010</v>
      </c>
      <c r="F41" s="96"/>
      <c r="G41" s="81"/>
      <c r="H41" s="63">
        <v>56167566417</v>
      </c>
      <c r="I41" s="81"/>
      <c r="J41" s="63">
        <v>34890909539.233498</v>
      </c>
      <c r="K41" s="81"/>
      <c r="L41" s="63">
        <v>200000</v>
      </c>
      <c r="M41" s="81"/>
      <c r="N41" s="63">
        <v>741072277</v>
      </c>
      <c r="O41" s="81"/>
      <c r="P41" s="63">
        <v>0</v>
      </c>
      <c r="Q41" s="81"/>
      <c r="R41" s="63">
        <v>0</v>
      </c>
      <c r="S41" s="81"/>
      <c r="T41" s="63">
        <v>9931010</v>
      </c>
      <c r="U41" s="81"/>
      <c r="V41" s="63">
        <v>3044</v>
      </c>
      <c r="W41" s="81"/>
      <c r="X41" s="63">
        <v>56908638694</v>
      </c>
      <c r="Y41" s="81"/>
      <c r="Z41" s="63">
        <v>30050125973.082001</v>
      </c>
      <c r="AA41" s="81"/>
      <c r="AB41" s="31">
        <f t="shared" si="0"/>
        <v>1.8739043088609939</v>
      </c>
    </row>
    <row r="42" spans="1:28" s="52" customFormat="1" ht="30.75" customHeight="1">
      <c r="A42" s="95" t="s">
        <v>52</v>
      </c>
      <c r="B42" s="95"/>
      <c r="C42" s="95"/>
      <c r="E42" s="96">
        <v>362898</v>
      </c>
      <c r="F42" s="96"/>
      <c r="G42" s="81"/>
      <c r="H42" s="63">
        <v>844690848</v>
      </c>
      <c r="I42" s="81"/>
      <c r="J42" s="63">
        <v>442626454.71630001</v>
      </c>
      <c r="K42" s="81"/>
      <c r="L42" s="63">
        <v>0</v>
      </c>
      <c r="M42" s="81"/>
      <c r="N42" s="63">
        <v>0</v>
      </c>
      <c r="O42" s="81"/>
      <c r="P42" s="63">
        <v>0</v>
      </c>
      <c r="Q42" s="81"/>
      <c r="R42" s="63">
        <v>0</v>
      </c>
      <c r="S42" s="81"/>
      <c r="T42" s="63">
        <v>362898</v>
      </c>
      <c r="U42" s="81"/>
      <c r="V42" s="63">
        <v>1138</v>
      </c>
      <c r="W42" s="81"/>
      <c r="X42" s="63">
        <v>844690848</v>
      </c>
      <c r="Y42" s="81"/>
      <c r="Z42" s="63">
        <v>410520705.35219997</v>
      </c>
      <c r="AA42" s="81"/>
      <c r="AB42" s="31">
        <f t="shared" si="0"/>
        <v>2.5599776830394546E-2</v>
      </c>
    </row>
    <row r="43" spans="1:28" s="52" customFormat="1" ht="30.75" customHeight="1">
      <c r="A43" s="95" t="s">
        <v>53</v>
      </c>
      <c r="B43" s="95"/>
      <c r="C43" s="95"/>
      <c r="E43" s="96">
        <v>600000</v>
      </c>
      <c r="F43" s="96"/>
      <c r="G43" s="81"/>
      <c r="H43" s="63">
        <v>1017141156</v>
      </c>
      <c r="I43" s="81"/>
      <c r="J43" s="63">
        <v>1070591850</v>
      </c>
      <c r="K43" s="81"/>
      <c r="L43" s="63">
        <v>1200000</v>
      </c>
      <c r="M43" s="81"/>
      <c r="N43" s="63">
        <v>2243125345</v>
      </c>
      <c r="O43" s="81"/>
      <c r="P43" s="63">
        <v>0</v>
      </c>
      <c r="Q43" s="81"/>
      <c r="R43" s="63">
        <v>0</v>
      </c>
      <c r="S43" s="81"/>
      <c r="T43" s="63">
        <v>1800000</v>
      </c>
      <c r="U43" s="81"/>
      <c r="V43" s="63">
        <v>1510</v>
      </c>
      <c r="W43" s="81"/>
      <c r="X43" s="63">
        <v>3260266501</v>
      </c>
      <c r="Y43" s="81"/>
      <c r="Z43" s="63">
        <v>2701827900</v>
      </c>
      <c r="AA43" s="81"/>
      <c r="AB43" s="31">
        <f t="shared" si="0"/>
        <v>0.16848405055426735</v>
      </c>
    </row>
    <row r="44" spans="1:28" s="52" customFormat="1" ht="30.75" customHeight="1">
      <c r="A44" s="95" t="s">
        <v>54</v>
      </c>
      <c r="B44" s="95"/>
      <c r="C44" s="95"/>
      <c r="E44" s="96">
        <v>5001006</v>
      </c>
      <c r="F44" s="96"/>
      <c r="G44" s="81"/>
      <c r="H44" s="63">
        <v>45872726232</v>
      </c>
      <c r="I44" s="81"/>
      <c r="J44" s="63">
        <v>36538687605.105003</v>
      </c>
      <c r="K44" s="81"/>
      <c r="L44" s="63">
        <v>1200000</v>
      </c>
      <c r="M44" s="81"/>
      <c r="N44" s="63">
        <v>8696062441</v>
      </c>
      <c r="O44" s="81"/>
      <c r="P44" s="63">
        <v>-800000</v>
      </c>
      <c r="Q44" s="81"/>
      <c r="R44" s="63">
        <v>5940442825</v>
      </c>
      <c r="S44" s="81"/>
      <c r="T44" s="63">
        <v>5401006</v>
      </c>
      <c r="U44" s="81"/>
      <c r="V44" s="63">
        <v>6150</v>
      </c>
      <c r="W44" s="81"/>
      <c r="X44" s="63">
        <v>47528796946</v>
      </c>
      <c r="Y44" s="81"/>
      <c r="Z44" s="63">
        <v>33018550587.945</v>
      </c>
      <c r="AA44" s="81"/>
      <c r="AB44" s="31">
        <f t="shared" si="0"/>
        <v>2.0590131393964657</v>
      </c>
    </row>
    <row r="45" spans="1:28" s="52" customFormat="1" ht="30.75" customHeight="1">
      <c r="A45" s="95" t="s">
        <v>55</v>
      </c>
      <c r="B45" s="95"/>
      <c r="C45" s="95"/>
      <c r="E45" s="96">
        <v>1110466</v>
      </c>
      <c r="F45" s="96"/>
      <c r="G45" s="81"/>
      <c r="H45" s="63">
        <v>12177732775</v>
      </c>
      <c r="I45" s="81"/>
      <c r="J45" s="63">
        <v>8698406771.1240005</v>
      </c>
      <c r="K45" s="81"/>
      <c r="L45" s="63">
        <v>200000</v>
      </c>
      <c r="M45" s="81"/>
      <c r="N45" s="63">
        <v>1632503426</v>
      </c>
      <c r="O45" s="81"/>
      <c r="P45" s="63">
        <v>0</v>
      </c>
      <c r="Q45" s="81"/>
      <c r="R45" s="63">
        <v>0</v>
      </c>
      <c r="S45" s="81"/>
      <c r="T45" s="63">
        <v>1310466</v>
      </c>
      <c r="U45" s="81"/>
      <c r="V45" s="63">
        <v>7680</v>
      </c>
      <c r="W45" s="81"/>
      <c r="X45" s="63">
        <v>13810236201</v>
      </c>
      <c r="Y45" s="81"/>
      <c r="Z45" s="63">
        <v>10004495825.664</v>
      </c>
      <c r="AA45" s="81"/>
      <c r="AB45" s="31">
        <f t="shared" si="0"/>
        <v>0.62387318617189869</v>
      </c>
    </row>
    <row r="46" spans="1:28" s="52" customFormat="1" ht="30.75" customHeight="1">
      <c r="A46" s="95" t="s">
        <v>56</v>
      </c>
      <c r="B46" s="95"/>
      <c r="C46" s="95"/>
      <c r="E46" s="96">
        <v>860000</v>
      </c>
      <c r="F46" s="96"/>
      <c r="G46" s="81"/>
      <c r="H46" s="63">
        <v>6507633461</v>
      </c>
      <c r="I46" s="81"/>
      <c r="J46" s="63">
        <v>5770460250</v>
      </c>
      <c r="K46" s="81"/>
      <c r="L46" s="63">
        <v>0</v>
      </c>
      <c r="M46" s="81"/>
      <c r="N46" s="63">
        <v>0</v>
      </c>
      <c r="O46" s="81"/>
      <c r="P46" s="63">
        <v>0</v>
      </c>
      <c r="Q46" s="81"/>
      <c r="R46" s="63">
        <v>0</v>
      </c>
      <c r="S46" s="81"/>
      <c r="T46" s="63">
        <v>860000</v>
      </c>
      <c r="U46" s="81"/>
      <c r="V46" s="63">
        <v>6730</v>
      </c>
      <c r="W46" s="81"/>
      <c r="X46" s="63">
        <v>6507633461</v>
      </c>
      <c r="Y46" s="81"/>
      <c r="Z46" s="63">
        <v>5753362590</v>
      </c>
      <c r="AA46" s="81"/>
      <c r="AB46" s="31">
        <f t="shared" si="0"/>
        <v>0.35877556578292447</v>
      </c>
    </row>
    <row r="47" spans="1:28" s="52" customFormat="1" ht="30.75" customHeight="1">
      <c r="A47" s="95" t="s">
        <v>57</v>
      </c>
      <c r="B47" s="95"/>
      <c r="C47" s="95"/>
      <c r="E47" s="96">
        <v>544508</v>
      </c>
      <c r="F47" s="96"/>
      <c r="G47" s="81"/>
      <c r="H47" s="63">
        <v>4838355601</v>
      </c>
      <c r="I47" s="81"/>
      <c r="J47" s="63">
        <v>4979667232.0799999</v>
      </c>
      <c r="K47" s="81"/>
      <c r="L47" s="63">
        <v>0</v>
      </c>
      <c r="M47" s="81"/>
      <c r="N47" s="63">
        <v>0</v>
      </c>
      <c r="O47" s="81"/>
      <c r="P47" s="63">
        <v>0</v>
      </c>
      <c r="Q47" s="81"/>
      <c r="R47" s="63">
        <v>0</v>
      </c>
      <c r="S47" s="81"/>
      <c r="T47" s="63">
        <v>544508</v>
      </c>
      <c r="U47" s="81"/>
      <c r="V47" s="63">
        <v>8060</v>
      </c>
      <c r="W47" s="81"/>
      <c r="X47" s="63">
        <v>4838355601</v>
      </c>
      <c r="Y47" s="81"/>
      <c r="Z47" s="63">
        <v>4362621509.8439999</v>
      </c>
      <c r="AA47" s="81"/>
      <c r="AB47" s="31">
        <f t="shared" si="0"/>
        <v>0.27204994922648135</v>
      </c>
    </row>
    <row r="48" spans="1:28" s="52" customFormat="1" ht="30.75" customHeight="1">
      <c r="A48" s="95" t="s">
        <v>58</v>
      </c>
      <c r="B48" s="95"/>
      <c r="C48" s="95"/>
      <c r="E48" s="96">
        <v>4000000</v>
      </c>
      <c r="F48" s="96"/>
      <c r="G48" s="81"/>
      <c r="H48" s="63">
        <v>6061619963</v>
      </c>
      <c r="I48" s="81"/>
      <c r="J48" s="63">
        <v>7387779600</v>
      </c>
      <c r="K48" s="81"/>
      <c r="L48" s="63">
        <v>0</v>
      </c>
      <c r="M48" s="81"/>
      <c r="N48" s="63">
        <v>0</v>
      </c>
      <c r="O48" s="81"/>
      <c r="P48" s="63">
        <v>0</v>
      </c>
      <c r="Q48" s="81"/>
      <c r="R48" s="63">
        <v>0</v>
      </c>
      <c r="S48" s="81"/>
      <c r="T48" s="63">
        <v>4000000</v>
      </c>
      <c r="U48" s="81"/>
      <c r="V48" s="63">
        <v>1616</v>
      </c>
      <c r="W48" s="81"/>
      <c r="X48" s="63">
        <v>6061619963</v>
      </c>
      <c r="Y48" s="81"/>
      <c r="Z48" s="63">
        <v>6425539200</v>
      </c>
      <c r="AA48" s="81"/>
      <c r="AB48" s="31">
        <f t="shared" si="0"/>
        <v>0.40069201721220904</v>
      </c>
    </row>
    <row r="49" spans="1:28" s="52" customFormat="1" ht="30.75" customHeight="1">
      <c r="A49" s="95" t="s">
        <v>59</v>
      </c>
      <c r="B49" s="95"/>
      <c r="C49" s="95"/>
      <c r="E49" s="96">
        <v>2684135</v>
      </c>
      <c r="F49" s="96"/>
      <c r="G49" s="81"/>
      <c r="H49" s="63">
        <v>102128232011</v>
      </c>
      <c r="I49" s="81"/>
      <c r="J49" s="63">
        <v>100643161045.41</v>
      </c>
      <c r="K49" s="81"/>
      <c r="L49" s="63">
        <v>0</v>
      </c>
      <c r="M49" s="81"/>
      <c r="N49" s="63">
        <v>0</v>
      </c>
      <c r="O49" s="81"/>
      <c r="P49" s="63">
        <v>0</v>
      </c>
      <c r="Q49" s="81"/>
      <c r="R49" s="63">
        <v>0</v>
      </c>
      <c r="S49" s="81"/>
      <c r="T49" s="63">
        <v>2684135</v>
      </c>
      <c r="U49" s="81"/>
      <c r="V49" s="63">
        <v>35780</v>
      </c>
      <c r="W49" s="81"/>
      <c r="X49" s="63">
        <v>102128232011</v>
      </c>
      <c r="Y49" s="81"/>
      <c r="Z49" s="63">
        <v>95466922115.714996</v>
      </c>
      <c r="AA49" s="81"/>
      <c r="AB49" s="31">
        <f t="shared" si="0"/>
        <v>5.9532488105568948</v>
      </c>
    </row>
    <row r="50" spans="1:28" s="52" customFormat="1" ht="30.75" customHeight="1">
      <c r="A50" s="95" t="s">
        <v>60</v>
      </c>
      <c r="B50" s="95"/>
      <c r="C50" s="95"/>
      <c r="E50" s="96">
        <v>2540623</v>
      </c>
      <c r="F50" s="96"/>
      <c r="G50" s="81"/>
      <c r="H50" s="63">
        <v>20394705107</v>
      </c>
      <c r="I50" s="81"/>
      <c r="J50" s="63">
        <v>11983527360.9967</v>
      </c>
      <c r="K50" s="81"/>
      <c r="L50" s="63">
        <v>0</v>
      </c>
      <c r="M50" s="81"/>
      <c r="N50" s="63">
        <v>0</v>
      </c>
      <c r="O50" s="81"/>
      <c r="P50" s="63">
        <v>0</v>
      </c>
      <c r="Q50" s="81"/>
      <c r="R50" s="63">
        <v>0</v>
      </c>
      <c r="S50" s="81"/>
      <c r="T50" s="63">
        <v>2540623</v>
      </c>
      <c r="U50" s="81"/>
      <c r="V50" s="63">
        <v>4321</v>
      </c>
      <c r="W50" s="81"/>
      <c r="X50" s="63">
        <v>20394705107</v>
      </c>
      <c r="Y50" s="81"/>
      <c r="Z50" s="63">
        <v>10912712692.701099</v>
      </c>
      <c r="AA50" s="81"/>
      <c r="AB50" s="31">
        <f t="shared" si="0"/>
        <v>0.68050893878223973</v>
      </c>
    </row>
    <row r="51" spans="1:28" s="52" customFormat="1" ht="30.75" customHeight="1">
      <c r="A51" s="95" t="s">
        <v>61</v>
      </c>
      <c r="B51" s="95"/>
      <c r="C51" s="95"/>
      <c r="E51" s="96">
        <v>1316666</v>
      </c>
      <c r="F51" s="96"/>
      <c r="G51" s="81"/>
      <c r="H51" s="63">
        <v>27860149489</v>
      </c>
      <c r="I51" s="81"/>
      <c r="J51" s="63">
        <v>33178887075.555</v>
      </c>
      <c r="K51" s="81"/>
      <c r="L51" s="63">
        <v>200000</v>
      </c>
      <c r="M51" s="81"/>
      <c r="N51" s="63">
        <v>5024658548</v>
      </c>
      <c r="O51" s="81"/>
      <c r="P51" s="63">
        <v>0</v>
      </c>
      <c r="Q51" s="81"/>
      <c r="R51" s="63">
        <v>0</v>
      </c>
      <c r="S51" s="81"/>
      <c r="T51" s="63">
        <v>1516666</v>
      </c>
      <c r="U51" s="81"/>
      <c r="V51" s="63">
        <v>20050</v>
      </c>
      <c r="W51" s="81"/>
      <c r="X51" s="63">
        <v>32884808037</v>
      </c>
      <c r="Y51" s="81"/>
      <c r="Z51" s="63">
        <v>30228218837.865002</v>
      </c>
      <c r="AA51" s="81"/>
      <c r="AB51" s="31">
        <f t="shared" si="0"/>
        <v>1.885010052211062</v>
      </c>
    </row>
    <row r="52" spans="1:28" s="52" customFormat="1" ht="30.75" customHeight="1">
      <c r="A52" s="95" t="s">
        <v>62</v>
      </c>
      <c r="B52" s="95"/>
      <c r="C52" s="95"/>
      <c r="E52" s="96">
        <v>6497199</v>
      </c>
      <c r="F52" s="96"/>
      <c r="G52" s="81"/>
      <c r="H52" s="63">
        <v>43290881069</v>
      </c>
      <c r="I52" s="81"/>
      <c r="J52" s="63">
        <v>33791084764.250401</v>
      </c>
      <c r="K52" s="81"/>
      <c r="L52" s="63">
        <v>1290286</v>
      </c>
      <c r="M52" s="81"/>
      <c r="N52" s="63">
        <v>6788090916</v>
      </c>
      <c r="O52" s="81"/>
      <c r="P52" s="63">
        <v>0</v>
      </c>
      <c r="Q52" s="81"/>
      <c r="R52" s="63">
        <v>0</v>
      </c>
      <c r="S52" s="81"/>
      <c r="T52" s="63">
        <v>7787485</v>
      </c>
      <c r="U52" s="81"/>
      <c r="V52" s="63">
        <v>4920</v>
      </c>
      <c r="W52" s="81"/>
      <c r="X52" s="63">
        <v>50078971985</v>
      </c>
      <c r="Y52" s="81"/>
      <c r="Z52" s="63">
        <v>38086455364.110001</v>
      </c>
      <c r="AA52" s="81"/>
      <c r="AB52" s="31">
        <f t="shared" si="0"/>
        <v>2.3750440474019672</v>
      </c>
    </row>
    <row r="53" spans="1:28" s="52" customFormat="1" ht="30.75" customHeight="1">
      <c r="A53" s="95" t="s">
        <v>63</v>
      </c>
      <c r="B53" s="95"/>
      <c r="C53" s="95"/>
      <c r="E53" s="96">
        <v>125000</v>
      </c>
      <c r="F53" s="96"/>
      <c r="G53" s="81"/>
      <c r="H53" s="63">
        <v>2414690535</v>
      </c>
      <c r="I53" s="81"/>
      <c r="J53" s="63">
        <v>2795765625</v>
      </c>
      <c r="K53" s="81"/>
      <c r="L53" s="63">
        <v>0</v>
      </c>
      <c r="M53" s="81"/>
      <c r="N53" s="63">
        <v>0</v>
      </c>
      <c r="O53" s="81"/>
      <c r="P53" s="63">
        <v>0</v>
      </c>
      <c r="Q53" s="81"/>
      <c r="R53" s="63">
        <v>0</v>
      </c>
      <c r="S53" s="81"/>
      <c r="T53" s="63">
        <v>125000</v>
      </c>
      <c r="U53" s="81"/>
      <c r="V53" s="63">
        <v>21400</v>
      </c>
      <c r="W53" s="81"/>
      <c r="X53" s="63">
        <v>2414690535</v>
      </c>
      <c r="Y53" s="81"/>
      <c r="Z53" s="63">
        <v>2659083750</v>
      </c>
      <c r="AA53" s="81"/>
      <c r="AB53" s="31">
        <f t="shared" si="0"/>
        <v>0.16581855600907475</v>
      </c>
    </row>
    <row r="54" spans="1:28" s="52" customFormat="1" ht="30.75" customHeight="1">
      <c r="A54" s="95" t="s">
        <v>64</v>
      </c>
      <c r="B54" s="95"/>
      <c r="C54" s="95"/>
      <c r="E54" s="96">
        <v>1400000</v>
      </c>
      <c r="F54" s="96"/>
      <c r="G54" s="81"/>
      <c r="H54" s="63">
        <v>12716415866</v>
      </c>
      <c r="I54" s="81"/>
      <c r="J54" s="63">
        <v>9616439700</v>
      </c>
      <c r="K54" s="81"/>
      <c r="L54" s="63">
        <v>357767</v>
      </c>
      <c r="M54" s="81"/>
      <c r="N54" s="63">
        <v>2589640366</v>
      </c>
      <c r="O54" s="81"/>
      <c r="P54" s="63">
        <v>0</v>
      </c>
      <c r="Q54" s="81"/>
      <c r="R54" s="63">
        <v>0</v>
      </c>
      <c r="S54" s="81"/>
      <c r="T54" s="63">
        <v>1757767</v>
      </c>
      <c r="U54" s="81"/>
      <c r="V54" s="63">
        <v>6700</v>
      </c>
      <c r="W54" s="81"/>
      <c r="X54" s="63">
        <v>15306056232</v>
      </c>
      <c r="Y54" s="81"/>
      <c r="Z54" s="63">
        <v>11706965518.545</v>
      </c>
      <c r="AA54" s="81"/>
      <c r="AB54" s="31">
        <f t="shared" si="0"/>
        <v>0.73003797549932803</v>
      </c>
    </row>
    <row r="55" spans="1:28" s="52" customFormat="1" ht="30.75" customHeight="1">
      <c r="A55" s="95" t="s">
        <v>65</v>
      </c>
      <c r="B55" s="95"/>
      <c r="C55" s="95"/>
      <c r="E55" s="96">
        <v>3020909</v>
      </c>
      <c r="F55" s="96"/>
      <c r="G55" s="81"/>
      <c r="H55" s="63">
        <v>11274326649</v>
      </c>
      <c r="I55" s="81"/>
      <c r="J55" s="63">
        <v>14714379498.105</v>
      </c>
      <c r="K55" s="81"/>
      <c r="L55" s="63">
        <v>0</v>
      </c>
      <c r="M55" s="81"/>
      <c r="N55" s="63">
        <v>0</v>
      </c>
      <c r="O55" s="81"/>
      <c r="P55" s="63">
        <v>0</v>
      </c>
      <c r="Q55" s="81"/>
      <c r="R55" s="63">
        <v>0</v>
      </c>
      <c r="S55" s="81"/>
      <c r="T55" s="63">
        <v>3020909</v>
      </c>
      <c r="U55" s="81"/>
      <c r="V55" s="63">
        <v>4528</v>
      </c>
      <c r="W55" s="81"/>
      <c r="X55" s="63">
        <v>11274326649</v>
      </c>
      <c r="Y55" s="81"/>
      <c r="Z55" s="63">
        <v>13597287830.0856</v>
      </c>
      <c r="AA55" s="81"/>
      <c r="AB55" s="31">
        <f t="shared" si="0"/>
        <v>0.8479171194305406</v>
      </c>
    </row>
    <row r="56" spans="1:28" s="52" customFormat="1" ht="30.75" customHeight="1">
      <c r="A56" s="95" t="s">
        <v>66</v>
      </c>
      <c r="B56" s="95"/>
      <c r="C56" s="95"/>
      <c r="E56" s="96">
        <v>407435</v>
      </c>
      <c r="F56" s="96"/>
      <c r="G56" s="81"/>
      <c r="H56" s="63">
        <v>3219961630</v>
      </c>
      <c r="I56" s="81"/>
      <c r="J56" s="63">
        <v>3292737493.0275002</v>
      </c>
      <c r="K56" s="81"/>
      <c r="L56" s="63">
        <v>592565</v>
      </c>
      <c r="M56" s="81"/>
      <c r="N56" s="63">
        <v>5066871912</v>
      </c>
      <c r="O56" s="81"/>
      <c r="P56" s="63">
        <v>0</v>
      </c>
      <c r="Q56" s="81"/>
      <c r="R56" s="63">
        <v>0</v>
      </c>
      <c r="S56" s="81"/>
      <c r="T56" s="63">
        <v>1000000</v>
      </c>
      <c r="U56" s="81"/>
      <c r="V56" s="63">
        <v>7190</v>
      </c>
      <c r="W56" s="81"/>
      <c r="X56" s="63">
        <v>8286833542</v>
      </c>
      <c r="Y56" s="81"/>
      <c r="Z56" s="63">
        <v>7147219500</v>
      </c>
      <c r="AA56" s="81"/>
      <c r="AB56" s="31">
        <f t="shared" si="0"/>
        <v>0.44569548325429814</v>
      </c>
    </row>
    <row r="57" spans="1:28" s="52" customFormat="1" ht="30.75" customHeight="1">
      <c r="A57" s="95" t="s">
        <v>67</v>
      </c>
      <c r="B57" s="95"/>
      <c r="C57" s="95"/>
      <c r="E57" s="96">
        <v>1923832</v>
      </c>
      <c r="F57" s="96"/>
      <c r="G57" s="81"/>
      <c r="H57" s="63">
        <v>8689618743</v>
      </c>
      <c r="I57" s="81"/>
      <c r="J57" s="63">
        <v>15203462336.82</v>
      </c>
      <c r="K57" s="81"/>
      <c r="L57" s="63">
        <v>0</v>
      </c>
      <c r="M57" s="81"/>
      <c r="N57" s="63">
        <v>0</v>
      </c>
      <c r="O57" s="81"/>
      <c r="P57" s="63">
        <v>0</v>
      </c>
      <c r="Q57" s="81"/>
      <c r="R57" s="63">
        <v>0</v>
      </c>
      <c r="S57" s="81"/>
      <c r="T57" s="63">
        <v>1923832</v>
      </c>
      <c r="U57" s="81"/>
      <c r="V57" s="63">
        <v>7440</v>
      </c>
      <c r="W57" s="81"/>
      <c r="X57" s="63">
        <v>8689618743</v>
      </c>
      <c r="Y57" s="81"/>
      <c r="Z57" s="63">
        <v>14228145885.024</v>
      </c>
      <c r="AA57" s="81"/>
      <c r="AB57" s="31">
        <f t="shared" si="0"/>
        <v>0.88725697539279791</v>
      </c>
    </row>
    <row r="58" spans="1:28" s="52" customFormat="1" ht="30.75" customHeight="1">
      <c r="A58" s="95" t="s">
        <v>68</v>
      </c>
      <c r="B58" s="95"/>
      <c r="C58" s="95"/>
      <c r="E58" s="96">
        <v>250000</v>
      </c>
      <c r="F58" s="96"/>
      <c r="G58" s="81"/>
      <c r="H58" s="63">
        <v>8402514110</v>
      </c>
      <c r="I58" s="81"/>
      <c r="J58" s="63">
        <v>9605008125</v>
      </c>
      <c r="K58" s="81"/>
      <c r="L58" s="63">
        <v>0</v>
      </c>
      <c r="M58" s="81"/>
      <c r="N58" s="63">
        <v>0</v>
      </c>
      <c r="O58" s="81"/>
      <c r="P58" s="63">
        <v>0</v>
      </c>
      <c r="Q58" s="81"/>
      <c r="R58" s="63">
        <v>0</v>
      </c>
      <c r="S58" s="81"/>
      <c r="T58" s="63">
        <v>250000</v>
      </c>
      <c r="U58" s="81"/>
      <c r="V58" s="63">
        <v>36580</v>
      </c>
      <c r="W58" s="81"/>
      <c r="X58" s="63">
        <v>8402514110</v>
      </c>
      <c r="Y58" s="81"/>
      <c r="Z58" s="63">
        <v>9090587250</v>
      </c>
      <c r="AA58" s="81"/>
      <c r="AB58" s="31">
        <f t="shared" si="0"/>
        <v>0.56688250269270613</v>
      </c>
    </row>
    <row r="59" spans="1:28" s="52" customFormat="1" ht="30.75" customHeight="1">
      <c r="A59" s="95" t="s">
        <v>69</v>
      </c>
      <c r="B59" s="95"/>
      <c r="C59" s="95"/>
      <c r="E59" s="96">
        <v>328167</v>
      </c>
      <c r="F59" s="96"/>
      <c r="G59" s="81"/>
      <c r="H59" s="63">
        <v>1123642300</v>
      </c>
      <c r="I59" s="81"/>
      <c r="J59" s="63">
        <v>1115653269.717</v>
      </c>
      <c r="K59" s="81"/>
      <c r="L59" s="63">
        <v>924711</v>
      </c>
      <c r="M59" s="81"/>
      <c r="N59" s="63">
        <v>3249828687</v>
      </c>
      <c r="O59" s="81"/>
      <c r="P59" s="63">
        <v>0</v>
      </c>
      <c r="Q59" s="81"/>
      <c r="R59" s="63">
        <v>0</v>
      </c>
      <c r="S59" s="81"/>
      <c r="T59" s="63">
        <v>1252878</v>
      </c>
      <c r="U59" s="81"/>
      <c r="V59" s="63">
        <v>3106</v>
      </c>
      <c r="W59" s="81"/>
      <c r="X59" s="63">
        <v>4373470987</v>
      </c>
      <c r="Y59" s="81"/>
      <c r="Z59" s="63">
        <v>3868285005.5454001</v>
      </c>
      <c r="AA59" s="81"/>
      <c r="AB59" s="31">
        <f t="shared" si="0"/>
        <v>0.24122347927217186</v>
      </c>
    </row>
    <row r="60" spans="1:28" s="52" customFormat="1" ht="30.75" customHeight="1">
      <c r="A60" s="95" t="s">
        <v>70</v>
      </c>
      <c r="B60" s="95"/>
      <c r="C60" s="95"/>
      <c r="E60" s="96">
        <v>514382</v>
      </c>
      <c r="F60" s="96"/>
      <c r="G60" s="81"/>
      <c r="H60" s="63">
        <v>2534721428</v>
      </c>
      <c r="I60" s="81"/>
      <c r="J60" s="63">
        <v>2495759885.6750998</v>
      </c>
      <c r="K60" s="81"/>
      <c r="L60" s="63">
        <v>0</v>
      </c>
      <c r="M60" s="81"/>
      <c r="N60" s="63">
        <v>0</v>
      </c>
      <c r="O60" s="81"/>
      <c r="P60" s="63">
        <v>0</v>
      </c>
      <c r="Q60" s="81"/>
      <c r="R60" s="63">
        <v>0</v>
      </c>
      <c r="S60" s="81"/>
      <c r="T60" s="63">
        <v>514382</v>
      </c>
      <c r="U60" s="81"/>
      <c r="V60" s="63">
        <v>5070</v>
      </c>
      <c r="W60" s="81"/>
      <c r="X60" s="63">
        <v>2534721428</v>
      </c>
      <c r="Y60" s="81"/>
      <c r="Z60" s="63">
        <v>2592399635.3969998</v>
      </c>
      <c r="AA60" s="81"/>
      <c r="AB60" s="31">
        <f t="shared" si="0"/>
        <v>0.16166018243689481</v>
      </c>
    </row>
    <row r="61" spans="1:28" s="52" customFormat="1" ht="30.75" customHeight="1">
      <c r="A61" s="95" t="s">
        <v>71</v>
      </c>
      <c r="B61" s="95"/>
      <c r="C61" s="95"/>
      <c r="E61" s="96">
        <v>377301</v>
      </c>
      <c r="F61" s="96"/>
      <c r="G61" s="81"/>
      <c r="H61" s="63">
        <v>21686461510</v>
      </c>
      <c r="I61" s="81"/>
      <c r="J61" s="63">
        <v>14064602214.375</v>
      </c>
      <c r="K61" s="81"/>
      <c r="L61" s="63">
        <v>125968</v>
      </c>
      <c r="M61" s="81"/>
      <c r="N61" s="63">
        <v>4770910347</v>
      </c>
      <c r="O61" s="81"/>
      <c r="P61" s="63">
        <v>0</v>
      </c>
      <c r="Q61" s="81"/>
      <c r="R61" s="63">
        <v>0</v>
      </c>
      <c r="S61" s="81"/>
      <c r="T61" s="63">
        <v>503269</v>
      </c>
      <c r="U61" s="81"/>
      <c r="V61" s="63">
        <v>40250</v>
      </c>
      <c r="W61" s="81"/>
      <c r="X61" s="63">
        <v>26457371857</v>
      </c>
      <c r="Y61" s="81"/>
      <c r="Z61" s="63">
        <v>20136050615.362499</v>
      </c>
      <c r="AA61" s="81"/>
      <c r="AB61" s="31">
        <f t="shared" si="0"/>
        <v>1.2556696782359906</v>
      </c>
    </row>
    <row r="62" spans="1:28" s="52" customFormat="1" ht="30.75" customHeight="1">
      <c r="A62" s="95" t="s">
        <v>72</v>
      </c>
      <c r="B62" s="95"/>
      <c r="C62" s="95"/>
      <c r="E62" s="96">
        <v>0</v>
      </c>
      <c r="F62" s="96"/>
      <c r="G62" s="81"/>
      <c r="H62" s="63">
        <v>0</v>
      </c>
      <c r="I62" s="81"/>
      <c r="J62" s="63">
        <v>0</v>
      </c>
      <c r="K62" s="81"/>
      <c r="L62" s="63">
        <v>1044646</v>
      </c>
      <c r="M62" s="81"/>
      <c r="N62" s="63">
        <v>10139508622</v>
      </c>
      <c r="O62" s="81"/>
      <c r="P62" s="63">
        <v>0</v>
      </c>
      <c r="Q62" s="81"/>
      <c r="R62" s="63">
        <v>0</v>
      </c>
      <c r="S62" s="81"/>
      <c r="T62" s="63">
        <v>1044646</v>
      </c>
      <c r="U62" s="81"/>
      <c r="V62" s="63">
        <v>8650</v>
      </c>
      <c r="W62" s="81"/>
      <c r="X62" s="63">
        <v>10139508622</v>
      </c>
      <c r="Y62" s="81"/>
      <c r="Z62" s="63">
        <v>8982422581.9950008</v>
      </c>
      <c r="AA62" s="81"/>
      <c r="AB62" s="31">
        <f t="shared" si="0"/>
        <v>0.5601374315531491</v>
      </c>
    </row>
    <row r="63" spans="1:28" s="52" customFormat="1" ht="30.75" customHeight="1">
      <c r="A63" s="95" t="s">
        <v>73</v>
      </c>
      <c r="B63" s="95"/>
      <c r="C63" s="95"/>
      <c r="E63" s="96">
        <v>0</v>
      </c>
      <c r="F63" s="96"/>
      <c r="G63" s="81"/>
      <c r="H63" s="63">
        <v>0</v>
      </c>
      <c r="I63" s="81"/>
      <c r="J63" s="63">
        <v>0</v>
      </c>
      <c r="K63" s="81"/>
      <c r="L63" s="63">
        <v>2000000</v>
      </c>
      <c r="M63" s="81"/>
      <c r="N63" s="63">
        <v>580147900</v>
      </c>
      <c r="O63" s="81"/>
      <c r="P63" s="63">
        <v>0</v>
      </c>
      <c r="Q63" s="81"/>
      <c r="R63" s="63">
        <v>0</v>
      </c>
      <c r="S63" s="81"/>
      <c r="T63" s="63">
        <v>2000000</v>
      </c>
      <c r="U63" s="81"/>
      <c r="V63" s="63">
        <v>310</v>
      </c>
      <c r="W63" s="81"/>
      <c r="X63" s="63">
        <v>580147900</v>
      </c>
      <c r="Y63" s="81"/>
      <c r="Z63" s="63">
        <v>619840350</v>
      </c>
      <c r="AA63" s="81"/>
      <c r="AB63" s="31">
        <f t="shared" si="0"/>
        <v>3.8652799782315811E-2</v>
      </c>
    </row>
    <row r="64" spans="1:28" s="52" customFormat="1" ht="30.75" customHeight="1">
      <c r="A64" s="95" t="s">
        <v>74</v>
      </c>
      <c r="B64" s="95"/>
      <c r="C64" s="95"/>
      <c r="E64" s="96">
        <v>0</v>
      </c>
      <c r="F64" s="96"/>
      <c r="G64" s="81"/>
      <c r="H64" s="63">
        <v>0</v>
      </c>
      <c r="I64" s="81"/>
      <c r="J64" s="63">
        <v>0</v>
      </c>
      <c r="K64" s="81"/>
      <c r="L64" s="63">
        <v>200000</v>
      </c>
      <c r="M64" s="81"/>
      <c r="N64" s="63">
        <v>1141057896</v>
      </c>
      <c r="O64" s="81"/>
      <c r="P64" s="63">
        <v>-200000</v>
      </c>
      <c r="Q64" s="81"/>
      <c r="R64" s="63">
        <v>1155074080</v>
      </c>
      <c r="S64" s="81"/>
      <c r="T64" s="63">
        <v>0</v>
      </c>
      <c r="U64" s="81"/>
      <c r="V64" s="63">
        <v>0</v>
      </c>
      <c r="W64" s="81"/>
      <c r="X64" s="63">
        <v>0</v>
      </c>
      <c r="Y64" s="81"/>
      <c r="Z64" s="63">
        <v>0</v>
      </c>
      <c r="AA64" s="81"/>
      <c r="AB64" s="31">
        <f t="shared" si="0"/>
        <v>0</v>
      </c>
    </row>
    <row r="65" spans="1:28" s="52" customFormat="1" ht="30.75" customHeight="1">
      <c r="A65" s="97" t="s">
        <v>75</v>
      </c>
      <c r="B65" s="97"/>
      <c r="C65" s="97"/>
      <c r="D65" s="84"/>
      <c r="E65" s="96">
        <v>0</v>
      </c>
      <c r="F65" s="98"/>
      <c r="G65" s="81"/>
      <c r="H65" s="64">
        <v>0</v>
      </c>
      <c r="I65" s="81"/>
      <c r="J65" s="64">
        <v>0</v>
      </c>
      <c r="K65" s="81"/>
      <c r="L65" s="64">
        <v>1000000</v>
      </c>
      <c r="M65" s="81"/>
      <c r="N65" s="64">
        <v>14585231339</v>
      </c>
      <c r="O65" s="81"/>
      <c r="P65" s="64">
        <v>0</v>
      </c>
      <c r="Q65" s="81"/>
      <c r="R65" s="64">
        <v>0</v>
      </c>
      <c r="S65" s="81"/>
      <c r="T65" s="64">
        <v>1000000</v>
      </c>
      <c r="U65" s="81"/>
      <c r="V65" s="64">
        <v>13580</v>
      </c>
      <c r="W65" s="81"/>
      <c r="X65" s="64">
        <v>14585231339</v>
      </c>
      <c r="Y65" s="81"/>
      <c r="Z65" s="64">
        <v>13499199000</v>
      </c>
      <c r="AA65" s="81"/>
      <c r="AB65" s="31">
        <f t="shared" si="0"/>
        <v>0.84180037031896648</v>
      </c>
    </row>
    <row r="66" spans="1:28" s="52" customFormat="1" ht="30.75" customHeight="1" thickBot="1">
      <c r="A66" s="99" t="s">
        <v>76</v>
      </c>
      <c r="B66" s="99"/>
      <c r="C66" s="99"/>
      <c r="D66" s="99"/>
      <c r="E66" s="81"/>
      <c r="F66" s="70">
        <f>SUM(E9:F65)</f>
        <v>121993250</v>
      </c>
      <c r="G66" s="81"/>
      <c r="H66" s="70">
        <f>SUM(H9:H65)</f>
        <v>1548258990433</v>
      </c>
      <c r="I66" s="81"/>
      <c r="J66" s="70">
        <f>SUM(J9:J65)</f>
        <v>1530279702944.2852</v>
      </c>
      <c r="K66" s="81"/>
      <c r="L66" s="70">
        <f>SUM(L9:L65)</f>
        <v>18517126</v>
      </c>
      <c r="M66" s="81"/>
      <c r="N66" s="70">
        <f>SUM(N9:N65)</f>
        <v>117268545255</v>
      </c>
      <c r="O66" s="81"/>
      <c r="P66" s="70">
        <f>SUM(P9:P65)</f>
        <v>-3618726</v>
      </c>
      <c r="Q66" s="81"/>
      <c r="R66" s="70">
        <f>SUM(R9:R65)</f>
        <v>25163535376</v>
      </c>
      <c r="S66" s="81"/>
      <c r="T66" s="70">
        <f>SUM(T9:T65)</f>
        <v>136891650</v>
      </c>
      <c r="U66" s="81"/>
      <c r="V66" s="70"/>
      <c r="W66" s="81"/>
      <c r="X66" s="70">
        <f>SUM(X9:X65)</f>
        <v>1636681216254</v>
      </c>
      <c r="Y66" s="81"/>
      <c r="Z66" s="70">
        <f>SUM(Z9:Z65)</f>
        <v>1545505302793.8188</v>
      </c>
      <c r="AA66" s="81"/>
      <c r="AB66" s="20">
        <f>SUM(AB9:AB65)</f>
        <v>96.376602509657246</v>
      </c>
    </row>
    <row r="67" spans="1:28" ht="37.5" customHeight="1" thickTop="1">
      <c r="J67" s="71"/>
    </row>
    <row r="69" spans="1:28" ht="20.25">
      <c r="J69" s="72"/>
    </row>
  </sheetData>
  <mergeCells count="128">
    <mergeCell ref="A62:C62"/>
    <mergeCell ref="E62:F62"/>
    <mergeCell ref="A63:C63"/>
    <mergeCell ref="E63:F63"/>
    <mergeCell ref="A64:C64"/>
    <mergeCell ref="E64:F64"/>
    <mergeCell ref="A65:C65"/>
    <mergeCell ref="E65:F65"/>
    <mergeCell ref="A66:D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64"/>
  <sheetViews>
    <sheetView rightToLeft="1" view="pageBreakPreview" zoomScaleNormal="100" zoomScaleSheetLayoutView="100" workbookViewId="0">
      <selection activeCell="T24" sqref="T24"/>
    </sheetView>
  </sheetViews>
  <sheetFormatPr defaultRowHeight="12.75"/>
  <cols>
    <col min="1" max="1" width="26.1406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51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</row>
    <row r="2" spans="1:51" ht="21.7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</row>
    <row r="3" spans="1:51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</row>
    <row r="4" spans="1:51" ht="14.4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1:51" ht="14.45" customHeight="1">
      <c r="A5" s="90" t="s">
        <v>81</v>
      </c>
      <c r="B5" s="100"/>
      <c r="C5" s="100"/>
      <c r="D5" s="100"/>
      <c r="E5" s="100"/>
      <c r="F5" s="100"/>
      <c r="G5" s="100"/>
      <c r="H5" s="90"/>
      <c r="I5" s="100"/>
      <c r="J5" s="100"/>
      <c r="K5" s="100"/>
      <c r="L5" s="90"/>
      <c r="M5" s="100"/>
      <c r="N5" s="100"/>
      <c r="O5" s="100"/>
      <c r="P5" s="90"/>
      <c r="Q5" s="100"/>
      <c r="R5" s="100"/>
      <c r="S5" s="100"/>
      <c r="T5" s="100"/>
      <c r="U5" s="100"/>
      <c r="V5" s="90"/>
      <c r="W5" s="100"/>
      <c r="X5" s="100"/>
      <c r="Y5" s="100"/>
      <c r="Z5" s="100"/>
      <c r="AA5" s="100"/>
      <c r="AB5" s="90"/>
      <c r="AC5" s="100"/>
      <c r="AD5" s="100"/>
      <c r="AE5" s="100"/>
      <c r="AF5" s="100"/>
      <c r="AG5" s="100"/>
      <c r="AH5" s="90"/>
      <c r="AI5" s="100"/>
      <c r="AJ5" s="100"/>
      <c r="AK5" s="100"/>
      <c r="AL5" s="90"/>
      <c r="AM5" s="100"/>
      <c r="AN5" s="100"/>
      <c r="AO5" s="100"/>
      <c r="AP5" s="90"/>
      <c r="AQ5" s="100"/>
      <c r="AR5" s="100"/>
      <c r="AS5" s="100"/>
      <c r="AT5" s="90"/>
      <c r="AU5" s="90"/>
      <c r="AV5" s="90"/>
      <c r="AW5" s="90"/>
    </row>
    <row r="6" spans="1:51" ht="14.45" customHeight="1">
      <c r="C6" s="91" t="s">
        <v>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Y6" s="91" t="s">
        <v>9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</row>
    <row r="7" spans="1:51" ht="14.45" customHeight="1">
      <c r="A7" s="2" t="s">
        <v>77</v>
      </c>
      <c r="C7" s="4" t="s">
        <v>82</v>
      </c>
      <c r="D7" s="3"/>
      <c r="E7" s="4" t="s">
        <v>83</v>
      </c>
      <c r="F7" s="3"/>
      <c r="G7" s="92" t="s">
        <v>84</v>
      </c>
      <c r="H7" s="92"/>
      <c r="I7" s="92"/>
      <c r="J7" s="3"/>
      <c r="K7" s="92" t="s">
        <v>85</v>
      </c>
      <c r="L7" s="92"/>
      <c r="M7" s="92"/>
      <c r="N7" s="3"/>
      <c r="O7" s="92" t="s">
        <v>78</v>
      </c>
      <c r="P7" s="92"/>
      <c r="Q7" s="92"/>
      <c r="R7" s="3"/>
      <c r="S7" s="92" t="s">
        <v>79</v>
      </c>
      <c r="T7" s="92"/>
      <c r="U7" s="92"/>
      <c r="V7" s="92"/>
      <c r="W7" s="92"/>
      <c r="Y7" s="92" t="s">
        <v>82</v>
      </c>
      <c r="Z7" s="92"/>
      <c r="AA7" s="92"/>
      <c r="AB7" s="92"/>
      <c r="AC7" s="92"/>
      <c r="AD7" s="3"/>
      <c r="AE7" s="92" t="s">
        <v>83</v>
      </c>
      <c r="AF7" s="92"/>
      <c r="AG7" s="92"/>
      <c r="AH7" s="92"/>
      <c r="AI7" s="92"/>
      <c r="AJ7" s="3"/>
      <c r="AK7" s="92" t="s">
        <v>84</v>
      </c>
      <c r="AL7" s="92"/>
      <c r="AM7" s="92"/>
      <c r="AN7" s="3"/>
      <c r="AO7" s="92" t="s">
        <v>85</v>
      </c>
      <c r="AP7" s="92"/>
      <c r="AQ7" s="92"/>
      <c r="AR7" s="3"/>
      <c r="AS7" s="92" t="s">
        <v>78</v>
      </c>
      <c r="AT7" s="92"/>
      <c r="AU7" s="3"/>
      <c r="AV7" s="4" t="s">
        <v>79</v>
      </c>
    </row>
    <row r="8" spans="1:51" ht="29.25" customHeight="1">
      <c r="A8" s="5" t="s">
        <v>73</v>
      </c>
      <c r="C8" s="5" t="s">
        <v>86</v>
      </c>
      <c r="E8" s="5" t="s">
        <v>87</v>
      </c>
      <c r="G8" s="93" t="s">
        <v>87</v>
      </c>
      <c r="H8" s="93"/>
      <c r="I8" s="93"/>
      <c r="K8" s="102">
        <v>0</v>
      </c>
      <c r="L8" s="102"/>
      <c r="M8" s="102"/>
      <c r="O8" s="102">
        <v>0</v>
      </c>
      <c r="P8" s="102"/>
      <c r="Q8" s="102"/>
      <c r="S8" s="101" t="s">
        <v>87</v>
      </c>
      <c r="T8" s="101"/>
      <c r="U8" s="101"/>
      <c r="V8" s="101"/>
      <c r="W8" s="101"/>
      <c r="X8" s="14"/>
      <c r="Y8" s="101" t="s">
        <v>86</v>
      </c>
      <c r="Z8" s="101"/>
      <c r="AA8" s="101"/>
      <c r="AB8" s="101"/>
      <c r="AC8" s="101"/>
      <c r="AD8" s="14"/>
      <c r="AE8" s="101" t="s">
        <v>88</v>
      </c>
      <c r="AF8" s="101"/>
      <c r="AG8" s="101"/>
      <c r="AH8" s="101"/>
      <c r="AI8" s="101"/>
      <c r="AJ8" s="14"/>
      <c r="AK8" s="101" t="s">
        <v>87</v>
      </c>
      <c r="AL8" s="101"/>
      <c r="AM8" s="101"/>
      <c r="AN8" s="14"/>
      <c r="AO8" s="94">
        <v>2000000</v>
      </c>
      <c r="AP8" s="94"/>
      <c r="AQ8" s="94"/>
      <c r="AR8" s="14"/>
      <c r="AS8" s="94">
        <v>3400</v>
      </c>
      <c r="AT8" s="94"/>
      <c r="AU8" s="14"/>
      <c r="AV8" s="24" t="s">
        <v>89</v>
      </c>
      <c r="AW8" s="14"/>
      <c r="AX8" s="14"/>
      <c r="AY8" s="14"/>
    </row>
    <row r="9" spans="1:51" ht="21.75" customHeight="1"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21.75" customHeight="1"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21.75" customHeight="1"/>
    <row r="12" spans="1:51" ht="21.75" customHeight="1"/>
    <row r="13" spans="1:51" ht="21.75" customHeight="1"/>
    <row r="14" spans="1:51" ht="21.75" customHeight="1"/>
    <row r="15" spans="1:51" ht="21.75" customHeight="1"/>
    <row r="16" spans="1:51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</sheetData>
  <mergeCells count="24">
    <mergeCell ref="G8:I8"/>
    <mergeCell ref="K8:M8"/>
    <mergeCell ref="O8:Q8"/>
    <mergeCell ref="S8:W8"/>
    <mergeCell ref="Y8:AC8"/>
    <mergeCell ref="AE7:AI7"/>
    <mergeCell ref="AK7:AM7"/>
    <mergeCell ref="AO7:AQ7"/>
    <mergeCell ref="AS7:AT7"/>
    <mergeCell ref="AE8:AI8"/>
    <mergeCell ref="AK8:AM8"/>
    <mergeCell ref="AO8:AQ8"/>
    <mergeCell ref="AS8:AT8"/>
    <mergeCell ref="G7:I7"/>
    <mergeCell ref="K7:M7"/>
    <mergeCell ref="O7:Q7"/>
    <mergeCell ref="S7:W7"/>
    <mergeCell ref="Y7:AC7"/>
    <mergeCell ref="A5:AW5"/>
    <mergeCell ref="A1:AW1"/>
    <mergeCell ref="A2:AW2"/>
    <mergeCell ref="A3:AW3"/>
    <mergeCell ref="C6:W6"/>
    <mergeCell ref="Y6:AV6"/>
  </mergeCells>
  <pageMargins left="0.39" right="0.39" top="0.39" bottom="0.39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view="pageBreakPreview" zoomScale="80" zoomScaleNormal="100" zoomScaleSheetLayoutView="80" workbookViewId="0">
      <selection activeCell="H39" sqref="H39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7.7109375" customWidth="1"/>
    <col min="19" max="19" width="1.28515625" customWidth="1"/>
    <col min="20" max="20" width="20" customWidth="1"/>
    <col min="21" max="21" width="1.28515625" customWidth="1"/>
    <col min="22" max="22" width="10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9" customWidth="1"/>
    <col min="29" max="29" width="1.28515625" customWidth="1"/>
    <col min="30" max="30" width="5.5703125" bestFit="1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7.85546875" customWidth="1"/>
    <col min="39" max="39" width="0.28515625" customWidth="1"/>
  </cols>
  <sheetData>
    <row r="1" spans="1:38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</row>
    <row r="2" spans="1:38" ht="21.7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8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8" ht="14.45" customHeight="1"/>
    <row r="5" spans="1:38" ht="14.45" customHeight="1">
      <c r="A5" s="1" t="s">
        <v>90</v>
      </c>
      <c r="B5" s="90" t="s">
        <v>91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</row>
    <row r="6" spans="1:38" ht="14.45" customHeight="1">
      <c r="A6" s="91" t="s">
        <v>92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 t="s">
        <v>7</v>
      </c>
      <c r="Q6" s="91"/>
      <c r="R6" s="91"/>
      <c r="S6" s="91"/>
      <c r="T6" s="91"/>
      <c r="V6" s="91" t="s">
        <v>8</v>
      </c>
      <c r="W6" s="91"/>
      <c r="X6" s="91"/>
      <c r="Y6" s="91"/>
      <c r="Z6" s="91"/>
      <c r="AA6" s="91"/>
      <c r="AB6" s="91"/>
      <c r="AD6" s="91" t="s">
        <v>9</v>
      </c>
      <c r="AE6" s="91"/>
      <c r="AF6" s="91"/>
      <c r="AG6" s="91"/>
      <c r="AH6" s="91"/>
      <c r="AI6" s="91"/>
      <c r="AJ6" s="91"/>
      <c r="AK6" s="91"/>
      <c r="AL6" s="9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2" t="s">
        <v>10</v>
      </c>
      <c r="W7" s="92"/>
      <c r="X7" s="92"/>
      <c r="Y7" s="3"/>
      <c r="Z7" s="92" t="s">
        <v>11</v>
      </c>
      <c r="AA7" s="92"/>
      <c r="AB7" s="92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91" t="s">
        <v>93</v>
      </c>
      <c r="B8" s="91"/>
      <c r="D8" s="2" t="s">
        <v>94</v>
      </c>
      <c r="F8" s="2" t="s">
        <v>95</v>
      </c>
      <c r="H8" s="2" t="s">
        <v>96</v>
      </c>
      <c r="J8" s="2" t="s">
        <v>97</v>
      </c>
      <c r="L8" s="2" t="s">
        <v>98</v>
      </c>
      <c r="N8" s="2" t="s">
        <v>80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7.75" customHeight="1">
      <c r="A9" s="103" t="s">
        <v>99</v>
      </c>
      <c r="B9" s="103"/>
      <c r="D9" s="50" t="s">
        <v>100</v>
      </c>
      <c r="E9" s="51"/>
      <c r="F9" s="50" t="s">
        <v>100</v>
      </c>
      <c r="H9" s="10" t="s">
        <v>101</v>
      </c>
      <c r="J9" s="10" t="s">
        <v>102</v>
      </c>
      <c r="L9" s="22">
        <v>23</v>
      </c>
      <c r="M9" s="14"/>
      <c r="N9" s="22">
        <v>23</v>
      </c>
      <c r="O9" s="14"/>
      <c r="P9" s="23">
        <v>69905</v>
      </c>
      <c r="Q9" s="14"/>
      <c r="R9" s="23">
        <v>69917687775</v>
      </c>
      <c r="S9" s="14"/>
      <c r="T9" s="23">
        <v>69892329718</v>
      </c>
      <c r="U9" s="14"/>
      <c r="V9" s="23">
        <v>0</v>
      </c>
      <c r="W9" s="14"/>
      <c r="X9" s="23">
        <v>0</v>
      </c>
      <c r="Y9" s="14"/>
      <c r="Z9" s="23">
        <v>69905</v>
      </c>
      <c r="AA9" s="14"/>
      <c r="AB9" s="23">
        <v>69892329720</v>
      </c>
      <c r="AC9" s="14"/>
      <c r="AD9" s="23">
        <v>0</v>
      </c>
      <c r="AE9" s="14"/>
      <c r="AF9" s="23">
        <v>0</v>
      </c>
      <c r="AG9" s="14"/>
      <c r="AH9" s="23">
        <v>0</v>
      </c>
      <c r="AI9" s="14"/>
      <c r="AJ9" s="23">
        <v>0</v>
      </c>
      <c r="AK9" s="14"/>
      <c r="AL9" s="22">
        <v>0</v>
      </c>
    </row>
    <row r="10" spans="1:38" ht="33.75" customHeight="1">
      <c r="A10" s="99" t="s">
        <v>76</v>
      </c>
      <c r="B10" s="99"/>
      <c r="D10" s="9"/>
      <c r="F10" s="9"/>
      <c r="H10" s="9"/>
      <c r="J10" s="9"/>
      <c r="L10" s="19"/>
      <c r="M10" s="14"/>
      <c r="N10" s="19"/>
      <c r="O10" s="14"/>
      <c r="P10" s="19">
        <v>69905</v>
      </c>
      <c r="Q10" s="14"/>
      <c r="R10" s="19">
        <f>SUM(R9)</f>
        <v>69917687775</v>
      </c>
      <c r="S10" s="14"/>
      <c r="T10" s="19">
        <f>SUM(T9)</f>
        <v>69892329718</v>
      </c>
      <c r="U10" s="14"/>
      <c r="V10" s="19">
        <v>0</v>
      </c>
      <c r="W10" s="14"/>
      <c r="X10" s="19">
        <v>0</v>
      </c>
      <c r="Y10" s="14"/>
      <c r="Z10" s="19">
        <f>SUM(Z9)</f>
        <v>69905</v>
      </c>
      <c r="AA10" s="14"/>
      <c r="AB10" s="19">
        <f>SUM(AB9)</f>
        <v>69892329720</v>
      </c>
      <c r="AC10" s="14"/>
      <c r="AD10" s="19">
        <v>0</v>
      </c>
      <c r="AE10" s="14"/>
      <c r="AF10" s="19"/>
      <c r="AG10" s="14"/>
      <c r="AH10" s="19">
        <v>0</v>
      </c>
      <c r="AI10" s="14"/>
      <c r="AJ10" s="19">
        <v>0</v>
      </c>
      <c r="AK10" s="14"/>
      <c r="AL10" s="20">
        <v>0</v>
      </c>
    </row>
    <row r="13" spans="1:38">
      <c r="T13" s="29"/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rightToLeft="1" view="pageBreakPreview" zoomScaleNormal="100" zoomScaleSheetLayoutView="100" workbookViewId="0">
      <selection activeCell="F35" sqref="F35"/>
    </sheetView>
  </sheetViews>
  <sheetFormatPr defaultRowHeight="12.75"/>
  <cols>
    <col min="1" max="1" width="5.140625" customWidth="1"/>
    <col min="2" max="2" width="48.42578125" customWidth="1"/>
    <col min="3" max="3" width="1.28515625" customWidth="1"/>
    <col min="4" max="4" width="19.42578125" customWidth="1"/>
    <col min="5" max="5" width="1.28515625" customWidth="1"/>
    <col min="6" max="6" width="23.140625" customWidth="1"/>
    <col min="7" max="7" width="1.28515625" customWidth="1"/>
    <col min="8" max="8" width="19.42578125" customWidth="1"/>
    <col min="9" max="9" width="1.28515625" customWidth="1"/>
    <col min="10" max="10" width="19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21.7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4.45" customHeight="1"/>
    <row r="5" spans="1:12" ht="14.45" customHeight="1">
      <c r="A5" s="1" t="s">
        <v>103</v>
      </c>
      <c r="B5" s="90" t="s">
        <v>104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ht="14.45" customHeight="1">
      <c r="D6" s="2" t="s">
        <v>7</v>
      </c>
      <c r="F6" s="91" t="s">
        <v>8</v>
      </c>
      <c r="G6" s="91"/>
      <c r="H6" s="91"/>
      <c r="J6" s="104" t="s">
        <v>9</v>
      </c>
      <c r="K6" s="104"/>
      <c r="L6" s="104"/>
    </row>
    <row r="7" spans="1:12" ht="14.45" customHeight="1">
      <c r="D7" s="3"/>
      <c r="F7" s="3"/>
      <c r="G7" s="3"/>
      <c r="H7" s="3"/>
      <c r="J7" s="21"/>
    </row>
    <row r="8" spans="1:12" ht="14.45" customHeight="1">
      <c r="A8" s="91" t="s">
        <v>105</v>
      </c>
      <c r="B8" s="91"/>
      <c r="D8" s="2" t="s">
        <v>106</v>
      </c>
      <c r="F8" s="2" t="s">
        <v>107</v>
      </c>
      <c r="H8" s="2" t="s">
        <v>108</v>
      </c>
      <c r="J8" s="2" t="s">
        <v>106</v>
      </c>
      <c r="L8" s="74" t="s">
        <v>18</v>
      </c>
    </row>
    <row r="9" spans="1:12" ht="21.75" customHeight="1">
      <c r="A9" s="93" t="s">
        <v>109</v>
      </c>
      <c r="B9" s="93"/>
      <c r="D9" s="15">
        <v>19493386500</v>
      </c>
      <c r="E9" s="14"/>
      <c r="F9" s="15">
        <v>90437403730</v>
      </c>
      <c r="G9" s="14"/>
      <c r="H9" s="15">
        <v>93398605247</v>
      </c>
      <c r="I9" s="14"/>
      <c r="J9" s="15">
        <v>16532184983</v>
      </c>
      <c r="K9" s="14"/>
      <c r="L9" s="31">
        <f>J9/1603610484857*100</f>
        <v>1.0309352014790698</v>
      </c>
    </row>
    <row r="10" spans="1:12" ht="21.75" customHeight="1">
      <c r="A10" s="97" t="s">
        <v>110</v>
      </c>
      <c r="B10" s="97"/>
      <c r="D10" s="18">
        <v>217874400</v>
      </c>
      <c r="E10" s="14"/>
      <c r="F10" s="18">
        <v>532149773</v>
      </c>
      <c r="G10" s="14"/>
      <c r="H10" s="18">
        <v>504000</v>
      </c>
      <c r="I10" s="14"/>
      <c r="J10" s="18">
        <v>749520173</v>
      </c>
      <c r="K10" s="14"/>
      <c r="L10" s="31">
        <f>J10/1603610484857*100</f>
        <v>4.6739540560364792E-2</v>
      </c>
    </row>
    <row r="11" spans="1:12" ht="21.75" customHeight="1" thickBot="1">
      <c r="A11" s="99" t="s">
        <v>76</v>
      </c>
      <c r="B11" s="99"/>
      <c r="D11" s="19">
        <f>SUM(D9:D10)</f>
        <v>19711260900</v>
      </c>
      <c r="E11" s="14"/>
      <c r="F11" s="19">
        <f>SUM(F9:F10)</f>
        <v>90969553503</v>
      </c>
      <c r="G11" s="14"/>
      <c r="H11" s="19">
        <f>SUM(H9:H10)</f>
        <v>93399109247</v>
      </c>
      <c r="I11" s="14"/>
      <c r="J11" s="19">
        <f>SUM(J9:J10)</f>
        <v>17281705156</v>
      </c>
      <c r="K11" s="14"/>
      <c r="L11" s="73">
        <f>SUM(L9:L10)</f>
        <v>1.0776747420394346</v>
      </c>
    </row>
    <row r="12" spans="1:12" ht="13.5" thickTop="1">
      <c r="D12" s="14"/>
      <c r="E12" s="14"/>
      <c r="F12" s="14"/>
      <c r="G12" s="14"/>
      <c r="H12" s="14"/>
      <c r="I12" s="14"/>
      <c r="J12" s="14"/>
      <c r="K12" s="14"/>
      <c r="L12" s="14"/>
    </row>
  </sheetData>
  <mergeCells count="10"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rightToLeft="1" view="pageBreakPreview" zoomScaleNormal="100" zoomScaleSheetLayoutView="100" workbookViewId="0">
      <selection activeCell="M8" sqref="M8:O9"/>
    </sheetView>
  </sheetViews>
  <sheetFormatPr defaultRowHeight="12.75"/>
  <cols>
    <col min="1" max="1" width="2.5703125" customWidth="1"/>
    <col min="2" max="2" width="51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6.85546875" customWidth="1"/>
  </cols>
  <sheetData>
    <row r="1" spans="1:14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4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</row>
    <row r="4" spans="1:14" ht="14.45" customHeight="1"/>
    <row r="5" spans="1:14" ht="29.1" customHeight="1">
      <c r="A5" s="1" t="s">
        <v>112</v>
      </c>
      <c r="B5" s="90" t="s">
        <v>113</v>
      </c>
      <c r="C5" s="90"/>
      <c r="D5" s="90"/>
      <c r="E5" s="90"/>
      <c r="F5" s="90"/>
      <c r="G5" s="90"/>
      <c r="H5" s="90"/>
      <c r="I5" s="90"/>
      <c r="J5" s="90"/>
    </row>
    <row r="6" spans="1:14" ht="14.45" customHeight="1"/>
    <row r="7" spans="1:14" ht="31.5" customHeight="1">
      <c r="A7" s="91" t="s">
        <v>114</v>
      </c>
      <c r="B7" s="91"/>
      <c r="D7" s="2" t="s">
        <v>115</v>
      </c>
      <c r="F7" s="2" t="s">
        <v>106</v>
      </c>
      <c r="H7" s="74" t="s">
        <v>116</v>
      </c>
      <c r="J7" s="2" t="s">
        <v>117</v>
      </c>
    </row>
    <row r="8" spans="1:14" ht="21.75" customHeight="1">
      <c r="A8" s="93" t="s">
        <v>118</v>
      </c>
      <c r="B8" s="93"/>
      <c r="D8" s="24" t="s">
        <v>119</v>
      </c>
      <c r="F8" s="15">
        <f>'درآمد سرمایه گذاری در سهام'!U76</f>
        <v>15665610582</v>
      </c>
      <c r="G8" s="14"/>
      <c r="H8" s="31">
        <f>F8/$F$13*100</f>
        <v>84.159347692089739</v>
      </c>
      <c r="I8" s="14"/>
      <c r="J8" s="16">
        <f>F8/1603610484857*100</f>
        <v>0.97689624319193469</v>
      </c>
      <c r="M8" s="17"/>
      <c r="N8" s="30"/>
    </row>
    <row r="9" spans="1:14" ht="21.75" customHeight="1">
      <c r="A9" s="95" t="s">
        <v>120</v>
      </c>
      <c r="B9" s="95"/>
      <c r="D9" s="25" t="s">
        <v>121</v>
      </c>
      <c r="F9" s="17">
        <v>0</v>
      </c>
      <c r="G9" s="14"/>
      <c r="H9" s="31">
        <f t="shared" ref="H9:H12" si="0">F9/$F$13*100</f>
        <v>0</v>
      </c>
      <c r="I9" s="14"/>
      <c r="J9" s="31">
        <f t="shared" ref="J9:J12" si="1">F9/1603610484857*100</f>
        <v>0</v>
      </c>
    </row>
    <row r="10" spans="1:14" ht="21.75" customHeight="1">
      <c r="A10" s="95" t="s">
        <v>122</v>
      </c>
      <c r="B10" s="95"/>
      <c r="D10" s="25" t="s">
        <v>123</v>
      </c>
      <c r="F10" s="17">
        <f>'درآمد سرمایه گذاری در اوراق به'!R10</f>
        <v>2346325640</v>
      </c>
      <c r="G10" s="14"/>
      <c r="H10" s="31">
        <f t="shared" si="0"/>
        <v>12.605013657272652</v>
      </c>
      <c r="I10" s="14"/>
      <c r="J10" s="31">
        <f t="shared" si="1"/>
        <v>0.14631518452619938</v>
      </c>
    </row>
    <row r="11" spans="1:14" ht="21.75" customHeight="1">
      <c r="A11" s="95" t="s">
        <v>124</v>
      </c>
      <c r="B11" s="95"/>
      <c r="D11" s="25" t="s">
        <v>125</v>
      </c>
      <c r="F11" s="63">
        <f>'درآمد سپرده بانکی'!H10</f>
        <v>115671378</v>
      </c>
      <c r="G11" s="14"/>
      <c r="H11" s="31">
        <f t="shared" si="0"/>
        <v>0.62141387136934134</v>
      </c>
      <c r="I11" s="14"/>
      <c r="J11" s="31">
        <f t="shared" si="1"/>
        <v>7.2131841923143104E-3</v>
      </c>
    </row>
    <row r="12" spans="1:14" ht="21.75" customHeight="1">
      <c r="A12" s="97" t="s">
        <v>126</v>
      </c>
      <c r="B12" s="97"/>
      <c r="D12" s="26" t="s">
        <v>127</v>
      </c>
      <c r="F12" s="64">
        <f>'سایر درآمدها'!F10</f>
        <v>486617690</v>
      </c>
      <c r="G12" s="14"/>
      <c r="H12" s="31">
        <f t="shared" si="0"/>
        <v>2.6142247792682647</v>
      </c>
      <c r="I12" s="14"/>
      <c r="J12" s="31">
        <f t="shared" si="1"/>
        <v>3.0345130229264716E-2</v>
      </c>
    </row>
    <row r="13" spans="1:14" ht="21.75" customHeight="1">
      <c r="A13" s="99" t="s">
        <v>76</v>
      </c>
      <c r="B13" s="99"/>
      <c r="D13" s="9"/>
      <c r="F13" s="19">
        <f>SUM(F8:F12)</f>
        <v>18614225290</v>
      </c>
      <c r="G13" s="14"/>
      <c r="H13" s="73">
        <f>SUM(H8:H12)</f>
        <v>100</v>
      </c>
      <c r="I13" s="14"/>
      <c r="J13" s="20">
        <f>SUM(J8:J12)</f>
        <v>1.160769742139713</v>
      </c>
    </row>
    <row r="17" spans="10:10">
      <c r="J17" s="3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0"/>
  <sheetViews>
    <sheetView rightToLeft="1" view="pageBreakPreview" zoomScale="90" zoomScaleNormal="100" zoomScaleSheetLayoutView="90" workbookViewId="0">
      <selection activeCell="Z30" sqref="Z30"/>
    </sheetView>
  </sheetViews>
  <sheetFormatPr defaultRowHeight="12.75"/>
  <cols>
    <col min="1" max="1" width="5.140625" customWidth="1"/>
    <col min="2" max="2" width="26.85546875" customWidth="1"/>
    <col min="3" max="3" width="1.28515625" customWidth="1"/>
    <col min="4" max="4" width="13" customWidth="1"/>
    <col min="5" max="5" width="1.28515625" customWidth="1"/>
    <col min="6" max="6" width="20" bestFit="1" customWidth="1"/>
    <col min="7" max="7" width="1.28515625" customWidth="1"/>
    <col min="8" max="8" width="18.85546875" bestFit="1" customWidth="1"/>
    <col min="9" max="9" width="1.28515625" customWidth="1"/>
    <col min="10" max="10" width="18.85546875" customWidth="1"/>
    <col min="11" max="11" width="1.28515625" customWidth="1"/>
    <col min="12" max="12" width="19.42578125" customWidth="1"/>
    <col min="13" max="13" width="1.28515625" customWidth="1"/>
    <col min="14" max="14" width="17.7109375" customWidth="1"/>
    <col min="15" max="16" width="1.28515625" customWidth="1"/>
    <col min="17" max="17" width="20.28515625" customWidth="1"/>
    <col min="18" max="18" width="1.28515625" customWidth="1"/>
    <col min="19" max="19" width="20" bestFit="1" customWidth="1"/>
    <col min="20" max="20" width="1.28515625" customWidth="1"/>
    <col min="21" max="21" width="20" bestFit="1" customWidth="1"/>
    <col min="22" max="22" width="1.28515625" customWidth="1"/>
    <col min="23" max="23" width="23.28515625" customWidth="1"/>
    <col min="24" max="24" width="0.28515625" customWidth="1"/>
    <col min="26" max="26" width="17.5703125" bestFit="1" customWidth="1"/>
  </cols>
  <sheetData>
    <row r="1" spans="1:26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6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6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6" ht="14.45" customHeight="1"/>
    <row r="5" spans="1:26" ht="14.45" customHeight="1">
      <c r="A5" s="1" t="s">
        <v>128</v>
      </c>
      <c r="B5" s="90" t="s">
        <v>129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6" ht="14.45" customHeight="1">
      <c r="D6" s="91" t="s">
        <v>130</v>
      </c>
      <c r="E6" s="91"/>
      <c r="F6" s="91"/>
      <c r="G6" s="91"/>
      <c r="H6" s="91"/>
      <c r="I6" s="91"/>
      <c r="J6" s="91"/>
      <c r="K6" s="91"/>
      <c r="L6" s="91"/>
      <c r="N6" s="91" t="s">
        <v>131</v>
      </c>
      <c r="O6" s="91"/>
      <c r="P6" s="91"/>
      <c r="Q6" s="91"/>
      <c r="R6" s="91"/>
      <c r="S6" s="91"/>
      <c r="T6" s="91"/>
      <c r="U6" s="91"/>
      <c r="V6" s="91"/>
      <c r="W6" s="91"/>
    </row>
    <row r="7" spans="1:26" ht="14.45" customHeight="1">
      <c r="D7" s="3"/>
      <c r="E7" s="3"/>
      <c r="F7" s="3"/>
      <c r="G7" s="3"/>
      <c r="H7" s="3"/>
      <c r="I7" s="3"/>
      <c r="J7" s="92" t="s">
        <v>76</v>
      </c>
      <c r="K7" s="92"/>
      <c r="L7" s="92"/>
      <c r="N7" s="3"/>
      <c r="O7" s="3"/>
      <c r="P7" s="3"/>
      <c r="Q7" s="3"/>
      <c r="R7" s="3"/>
      <c r="S7" s="3"/>
      <c r="T7" s="3"/>
      <c r="U7" s="92" t="s">
        <v>76</v>
      </c>
      <c r="V7" s="92"/>
      <c r="W7" s="92"/>
    </row>
    <row r="8" spans="1:26" s="52" customFormat="1" ht="25.5" customHeight="1">
      <c r="A8" s="91" t="s">
        <v>132</v>
      </c>
      <c r="B8" s="91"/>
      <c r="D8" s="60" t="s">
        <v>133</v>
      </c>
      <c r="F8" s="60" t="s">
        <v>134</v>
      </c>
      <c r="H8" s="60" t="s">
        <v>135</v>
      </c>
      <c r="J8" s="61" t="s">
        <v>106</v>
      </c>
      <c r="K8" s="86"/>
      <c r="L8" s="61" t="s">
        <v>116</v>
      </c>
      <c r="N8" s="60" t="s">
        <v>133</v>
      </c>
      <c r="P8" s="91" t="s">
        <v>134</v>
      </c>
      <c r="Q8" s="91"/>
      <c r="S8" s="60" t="s">
        <v>135</v>
      </c>
      <c r="U8" s="61" t="s">
        <v>106</v>
      </c>
      <c r="V8" s="86"/>
      <c r="W8" s="61" t="s">
        <v>116</v>
      </c>
      <c r="Z8" s="85"/>
    </row>
    <row r="9" spans="1:26" s="52" customFormat="1" ht="21.75" customHeight="1">
      <c r="A9" s="93" t="s">
        <v>24</v>
      </c>
      <c r="B9" s="93"/>
      <c r="D9" s="35">
        <v>0</v>
      </c>
      <c r="E9" s="53"/>
      <c r="F9" s="43">
        <v>4031758846</v>
      </c>
      <c r="G9" s="54"/>
      <c r="H9" s="43">
        <v>20684565</v>
      </c>
      <c r="I9" s="54"/>
      <c r="J9" s="43">
        <f>H9+F9+D9</f>
        <v>4052443411</v>
      </c>
      <c r="K9" s="55"/>
      <c r="L9" s="37">
        <v>-5.26</v>
      </c>
      <c r="M9" s="55"/>
      <c r="N9" s="43">
        <v>0</v>
      </c>
      <c r="O9" s="54"/>
      <c r="P9" s="105">
        <v>1801500703</v>
      </c>
      <c r="Q9" s="105"/>
      <c r="R9" s="54"/>
      <c r="S9" s="43">
        <v>-98530603</v>
      </c>
      <c r="T9" s="54"/>
      <c r="U9" s="43">
        <f>S9+P9+N9</f>
        <v>1702970100</v>
      </c>
      <c r="V9" s="55"/>
      <c r="W9" s="37">
        <f>U9/درآمد!$F$13*100</f>
        <v>9.1487562521061552</v>
      </c>
      <c r="Z9" s="59"/>
    </row>
    <row r="10" spans="1:26" s="52" customFormat="1" ht="21.75" customHeight="1">
      <c r="A10" s="106" t="s">
        <v>46</v>
      </c>
      <c r="B10" s="106"/>
      <c r="C10" s="56"/>
      <c r="D10" s="48">
        <v>0</v>
      </c>
      <c r="E10" s="57"/>
      <c r="F10" s="87">
        <v>0</v>
      </c>
      <c r="G10" s="58"/>
      <c r="H10" s="87">
        <v>201691786</v>
      </c>
      <c r="I10" s="58"/>
      <c r="J10" s="49">
        <f t="shared" ref="J10:J73" si="0">H10+F10+D10</f>
        <v>201691786</v>
      </c>
      <c r="K10" s="55"/>
      <c r="L10" s="38">
        <v>-0.26</v>
      </c>
      <c r="M10" s="55"/>
      <c r="N10" s="44">
        <v>0</v>
      </c>
      <c r="O10" s="54"/>
      <c r="P10" s="107">
        <v>0</v>
      </c>
      <c r="Q10" s="107"/>
      <c r="R10" s="54"/>
      <c r="S10" s="44">
        <v>201691785</v>
      </c>
      <c r="T10" s="54"/>
      <c r="U10" s="47">
        <f t="shared" ref="U10:U73" si="1">S10+P10+N10</f>
        <v>201691785</v>
      </c>
      <c r="V10" s="55"/>
      <c r="W10" s="39">
        <f>U10/درآمد!$F$13*100</f>
        <v>1.0835357467622011</v>
      </c>
      <c r="Z10" s="85"/>
    </row>
    <row r="11" spans="1:26" s="52" customFormat="1" ht="21.75" customHeight="1">
      <c r="A11" s="95" t="s">
        <v>29</v>
      </c>
      <c r="B11" s="95"/>
      <c r="D11" s="36">
        <v>0</v>
      </c>
      <c r="E11" s="53"/>
      <c r="F11" s="44">
        <v>-1828236162</v>
      </c>
      <c r="G11" s="54"/>
      <c r="H11" s="44">
        <v>-687951425</v>
      </c>
      <c r="I11" s="54"/>
      <c r="J11" s="47">
        <f t="shared" si="0"/>
        <v>-2516187587</v>
      </c>
      <c r="K11" s="55"/>
      <c r="L11" s="38">
        <v>3.27</v>
      </c>
      <c r="M11" s="55"/>
      <c r="N11" s="44">
        <v>2663356920</v>
      </c>
      <c r="O11" s="54"/>
      <c r="P11" s="107">
        <v>-16908790157</v>
      </c>
      <c r="Q11" s="107"/>
      <c r="R11" s="54"/>
      <c r="S11" s="44">
        <v>-1274121136</v>
      </c>
      <c r="T11" s="54"/>
      <c r="U11" s="47">
        <f t="shared" si="1"/>
        <v>-15519554373</v>
      </c>
      <c r="V11" s="55"/>
      <c r="W11" s="39">
        <f>U11/درآمد!$F$13*100</f>
        <v>-83.374699356075112</v>
      </c>
    </row>
    <row r="12" spans="1:26" s="52" customFormat="1" ht="21.75" customHeight="1">
      <c r="A12" s="95" t="s">
        <v>54</v>
      </c>
      <c r="B12" s="95"/>
      <c r="D12" s="36">
        <v>0</v>
      </c>
      <c r="E12" s="53"/>
      <c r="F12" s="44">
        <v>-6238401374</v>
      </c>
      <c r="G12" s="54"/>
      <c r="H12" s="44">
        <v>-37355260</v>
      </c>
      <c r="I12" s="54"/>
      <c r="J12" s="47">
        <f t="shared" si="0"/>
        <v>-6275756634</v>
      </c>
      <c r="K12" s="55"/>
      <c r="L12" s="38">
        <v>8.15</v>
      </c>
      <c r="M12" s="55"/>
      <c r="N12" s="44">
        <v>2884113259</v>
      </c>
      <c r="O12" s="54"/>
      <c r="P12" s="107">
        <v>-7339103564</v>
      </c>
      <c r="Q12" s="107"/>
      <c r="R12" s="54"/>
      <c r="S12" s="44">
        <v>-47003705</v>
      </c>
      <c r="T12" s="54"/>
      <c r="U12" s="47">
        <f t="shared" si="1"/>
        <v>-4501994010</v>
      </c>
      <c r="V12" s="55"/>
      <c r="W12" s="39">
        <f>U12/درآمد!$F$13*100</f>
        <v>-24.185771579860361</v>
      </c>
    </row>
    <row r="13" spans="1:26" s="52" customFormat="1" ht="21.75" customHeight="1">
      <c r="A13" s="95" t="s">
        <v>74</v>
      </c>
      <c r="B13" s="95"/>
      <c r="D13" s="36">
        <v>0</v>
      </c>
      <c r="E13" s="53"/>
      <c r="F13" s="44">
        <v>0</v>
      </c>
      <c r="G13" s="54"/>
      <c r="H13" s="44">
        <v>14016184</v>
      </c>
      <c r="I13" s="54"/>
      <c r="J13" s="47">
        <f t="shared" si="0"/>
        <v>14016184</v>
      </c>
      <c r="K13" s="55"/>
      <c r="L13" s="38">
        <v>-0.02</v>
      </c>
      <c r="M13" s="55"/>
      <c r="N13" s="44">
        <v>0</v>
      </c>
      <c r="O13" s="54"/>
      <c r="P13" s="107">
        <v>0</v>
      </c>
      <c r="Q13" s="107"/>
      <c r="R13" s="54"/>
      <c r="S13" s="44">
        <v>14016184</v>
      </c>
      <c r="T13" s="54"/>
      <c r="U13" s="47">
        <f t="shared" si="1"/>
        <v>14016184</v>
      </c>
      <c r="V13" s="55"/>
      <c r="W13" s="39">
        <f>U13/درآمد!$F$13*100</f>
        <v>7.5298239822689933E-2</v>
      </c>
    </row>
    <row r="14" spans="1:26" s="52" customFormat="1" ht="21.75" customHeight="1">
      <c r="A14" s="95" t="s">
        <v>32</v>
      </c>
      <c r="B14" s="95"/>
      <c r="D14" s="36">
        <v>0</v>
      </c>
      <c r="E14" s="53"/>
      <c r="F14" s="44">
        <v>5613604646</v>
      </c>
      <c r="G14" s="54"/>
      <c r="H14" s="44">
        <v>42744157</v>
      </c>
      <c r="I14" s="54"/>
      <c r="J14" s="47">
        <f t="shared" si="0"/>
        <v>5656348803</v>
      </c>
      <c r="K14" s="55"/>
      <c r="L14" s="38">
        <v>-7.34</v>
      </c>
      <c r="M14" s="55"/>
      <c r="N14" s="44">
        <v>12939650232</v>
      </c>
      <c r="O14" s="54"/>
      <c r="P14" s="107">
        <v>3891276557</v>
      </c>
      <c r="Q14" s="107"/>
      <c r="R14" s="54"/>
      <c r="S14" s="44">
        <v>42744157</v>
      </c>
      <c r="T14" s="54"/>
      <c r="U14" s="47">
        <f t="shared" si="1"/>
        <v>16873670946</v>
      </c>
      <c r="V14" s="55"/>
      <c r="W14" s="39">
        <f>U14/درآمد!$F$13*100</f>
        <v>90.649332341888723</v>
      </c>
    </row>
    <row r="15" spans="1:26" s="52" customFormat="1" ht="21.75" customHeight="1">
      <c r="A15" s="95" t="s">
        <v>50</v>
      </c>
      <c r="B15" s="95"/>
      <c r="D15" s="36">
        <v>0</v>
      </c>
      <c r="E15" s="53"/>
      <c r="F15" s="44">
        <v>1057271579</v>
      </c>
      <c r="G15" s="54"/>
      <c r="H15" s="44">
        <v>-2278362541</v>
      </c>
      <c r="I15" s="54"/>
      <c r="J15" s="47">
        <f t="shared" si="0"/>
        <v>-1221090962</v>
      </c>
      <c r="K15" s="55"/>
      <c r="L15" s="38">
        <v>1.59</v>
      </c>
      <c r="M15" s="55"/>
      <c r="N15" s="44">
        <v>7000000000</v>
      </c>
      <c r="O15" s="54"/>
      <c r="P15" s="107">
        <v>-5909030821</v>
      </c>
      <c r="Q15" s="107"/>
      <c r="R15" s="54"/>
      <c r="S15" s="44">
        <v>-5036652431</v>
      </c>
      <c r="T15" s="54"/>
      <c r="U15" s="47">
        <f t="shared" si="1"/>
        <v>-3945683252</v>
      </c>
      <c r="V15" s="55"/>
      <c r="W15" s="39">
        <f>U15/درآمد!$F$13*100</f>
        <v>-21.197139233722041</v>
      </c>
    </row>
    <row r="16" spans="1:26" s="52" customFormat="1" ht="21.75" customHeight="1">
      <c r="A16" s="95" t="s">
        <v>136</v>
      </c>
      <c r="B16" s="95"/>
      <c r="D16" s="36">
        <v>0</v>
      </c>
      <c r="E16" s="53"/>
      <c r="F16" s="44">
        <v>0</v>
      </c>
      <c r="G16" s="54"/>
      <c r="H16" s="44">
        <v>0</v>
      </c>
      <c r="I16" s="54"/>
      <c r="J16" s="47">
        <f t="shared" si="0"/>
        <v>0</v>
      </c>
      <c r="K16" s="55"/>
      <c r="L16" s="38">
        <v>0</v>
      </c>
      <c r="M16" s="55"/>
      <c r="N16" s="44">
        <v>0</v>
      </c>
      <c r="O16" s="54"/>
      <c r="P16" s="107">
        <v>0</v>
      </c>
      <c r="Q16" s="107"/>
      <c r="R16" s="54"/>
      <c r="S16" s="44">
        <v>-842050768</v>
      </c>
      <c r="T16" s="54"/>
      <c r="U16" s="47">
        <f t="shared" si="1"/>
        <v>-842050768</v>
      </c>
      <c r="V16" s="55"/>
      <c r="W16" s="39">
        <f>U16/درآمد!$F$13*100</f>
        <v>-4.5236949423426687</v>
      </c>
    </row>
    <row r="17" spans="1:23" s="52" customFormat="1" ht="21.75" customHeight="1">
      <c r="A17" s="95" t="s">
        <v>31</v>
      </c>
      <c r="B17" s="95"/>
      <c r="D17" s="36">
        <v>0</v>
      </c>
      <c r="E17" s="53"/>
      <c r="F17" s="44">
        <v>-11839869706</v>
      </c>
      <c r="G17" s="54"/>
      <c r="H17" s="44">
        <v>0</v>
      </c>
      <c r="I17" s="54"/>
      <c r="J17" s="47">
        <f t="shared" si="0"/>
        <v>-11839869706</v>
      </c>
      <c r="K17" s="55"/>
      <c r="L17" s="38">
        <v>15.37</v>
      </c>
      <c r="M17" s="55"/>
      <c r="N17" s="44">
        <v>15644040000</v>
      </c>
      <c r="O17" s="54"/>
      <c r="P17" s="107">
        <v>15721460031</v>
      </c>
      <c r="Q17" s="107"/>
      <c r="R17" s="54"/>
      <c r="S17" s="44">
        <v>2371129026</v>
      </c>
      <c r="T17" s="54"/>
      <c r="U17" s="47">
        <f t="shared" si="1"/>
        <v>33736629057</v>
      </c>
      <c r="V17" s="55"/>
      <c r="W17" s="39">
        <f>U17/درآمد!$F$13*100</f>
        <v>181.24111281238285</v>
      </c>
    </row>
    <row r="18" spans="1:23" s="52" customFormat="1" ht="21.75" customHeight="1">
      <c r="A18" s="95" t="s">
        <v>137</v>
      </c>
      <c r="B18" s="95"/>
      <c r="D18" s="36">
        <v>0</v>
      </c>
      <c r="E18" s="53"/>
      <c r="F18" s="44">
        <v>0</v>
      </c>
      <c r="G18" s="54"/>
      <c r="H18" s="44">
        <v>0</v>
      </c>
      <c r="I18" s="54"/>
      <c r="J18" s="47">
        <f t="shared" si="0"/>
        <v>0</v>
      </c>
      <c r="K18" s="55"/>
      <c r="L18" s="38">
        <v>0</v>
      </c>
      <c r="M18" s="55"/>
      <c r="N18" s="44">
        <v>0</v>
      </c>
      <c r="O18" s="54"/>
      <c r="P18" s="107">
        <v>0</v>
      </c>
      <c r="Q18" s="107"/>
      <c r="R18" s="54"/>
      <c r="S18" s="44">
        <v>87263765</v>
      </c>
      <c r="T18" s="54"/>
      <c r="U18" s="47">
        <f t="shared" si="1"/>
        <v>87263765</v>
      </c>
      <c r="V18" s="55"/>
      <c r="W18" s="39">
        <f>U18/درآمد!$F$13*100</f>
        <v>0.46880148725222609</v>
      </c>
    </row>
    <row r="19" spans="1:23" s="52" customFormat="1" ht="21.75" customHeight="1">
      <c r="A19" s="95" t="s">
        <v>42</v>
      </c>
      <c r="B19" s="95"/>
      <c r="D19" s="36">
        <v>0</v>
      </c>
      <c r="E19" s="53"/>
      <c r="F19" s="44">
        <v>-682028619</v>
      </c>
      <c r="G19" s="54"/>
      <c r="H19" s="44">
        <v>0</v>
      </c>
      <c r="I19" s="54"/>
      <c r="J19" s="47">
        <f t="shared" si="0"/>
        <v>-682028619</v>
      </c>
      <c r="K19" s="55"/>
      <c r="L19" s="38">
        <v>0.89</v>
      </c>
      <c r="M19" s="55"/>
      <c r="N19" s="44">
        <v>2363446475</v>
      </c>
      <c r="O19" s="54"/>
      <c r="P19" s="107">
        <v>-6589871122</v>
      </c>
      <c r="Q19" s="107"/>
      <c r="R19" s="54"/>
      <c r="S19" s="44">
        <v>-465975633</v>
      </c>
      <c r="T19" s="54"/>
      <c r="U19" s="47">
        <f t="shared" si="1"/>
        <v>-4692400280</v>
      </c>
      <c r="V19" s="55"/>
      <c r="W19" s="39">
        <f>U19/درآمد!$F$13*100</f>
        <v>-25.208678883460532</v>
      </c>
    </row>
    <row r="20" spans="1:23" s="52" customFormat="1" ht="21.75" customHeight="1">
      <c r="A20" s="95" t="s">
        <v>39</v>
      </c>
      <c r="B20" s="95"/>
      <c r="D20" s="36">
        <v>0</v>
      </c>
      <c r="E20" s="53"/>
      <c r="F20" s="44">
        <v>-2078329187</v>
      </c>
      <c r="G20" s="54"/>
      <c r="H20" s="44">
        <v>0</v>
      </c>
      <c r="I20" s="54"/>
      <c r="J20" s="47">
        <f t="shared" si="0"/>
        <v>-2078329187</v>
      </c>
      <c r="K20" s="55"/>
      <c r="L20" s="38">
        <v>2.7</v>
      </c>
      <c r="M20" s="55"/>
      <c r="N20" s="44">
        <v>4220000000</v>
      </c>
      <c r="O20" s="54"/>
      <c r="P20" s="107">
        <v>-9852475732</v>
      </c>
      <c r="Q20" s="107"/>
      <c r="R20" s="54"/>
      <c r="S20" s="44">
        <v>-151152083</v>
      </c>
      <c r="T20" s="54"/>
      <c r="U20" s="47">
        <f t="shared" si="1"/>
        <v>-5783627815</v>
      </c>
      <c r="V20" s="55"/>
      <c r="W20" s="39">
        <f>U20/درآمد!$F$13*100</f>
        <v>-31.071010073715509</v>
      </c>
    </row>
    <row r="21" spans="1:23" s="52" customFormat="1" ht="21.75" customHeight="1">
      <c r="A21" s="95" t="s">
        <v>26</v>
      </c>
      <c r="B21" s="95"/>
      <c r="D21" s="36">
        <v>0</v>
      </c>
      <c r="E21" s="53"/>
      <c r="F21" s="44">
        <v>81081478</v>
      </c>
      <c r="G21" s="54"/>
      <c r="H21" s="44">
        <v>0</v>
      </c>
      <c r="I21" s="54"/>
      <c r="J21" s="47">
        <f t="shared" si="0"/>
        <v>81081478</v>
      </c>
      <c r="K21" s="55"/>
      <c r="L21" s="38">
        <v>-0.11</v>
      </c>
      <c r="M21" s="55"/>
      <c r="N21" s="44">
        <v>5317432800</v>
      </c>
      <c r="O21" s="54"/>
      <c r="P21" s="107">
        <v>-3771654563</v>
      </c>
      <c r="Q21" s="107"/>
      <c r="R21" s="54"/>
      <c r="S21" s="44">
        <v>-730666826</v>
      </c>
      <c r="T21" s="54"/>
      <c r="U21" s="47">
        <f t="shared" si="1"/>
        <v>815111411</v>
      </c>
      <c r="V21" s="55"/>
      <c r="W21" s="39">
        <f>U21/درآمد!$F$13*100</f>
        <v>4.3789703750813471</v>
      </c>
    </row>
    <row r="22" spans="1:23" s="52" customFormat="1" ht="21.75" customHeight="1">
      <c r="A22" s="95" t="s">
        <v>22</v>
      </c>
      <c r="B22" s="95"/>
      <c r="D22" s="36">
        <v>0</v>
      </c>
      <c r="E22" s="53"/>
      <c r="F22" s="44">
        <v>-3398656950</v>
      </c>
      <c r="G22" s="54"/>
      <c r="H22" s="44">
        <v>0</v>
      </c>
      <c r="I22" s="54"/>
      <c r="J22" s="47">
        <f t="shared" si="0"/>
        <v>-3398656950</v>
      </c>
      <c r="K22" s="55"/>
      <c r="L22" s="38">
        <v>4.41</v>
      </c>
      <c r="M22" s="55"/>
      <c r="N22" s="44">
        <v>2509000000</v>
      </c>
      <c r="O22" s="54"/>
      <c r="P22" s="107">
        <v>-814436203</v>
      </c>
      <c r="Q22" s="107"/>
      <c r="R22" s="54"/>
      <c r="S22" s="44">
        <v>-17632424</v>
      </c>
      <c r="T22" s="54"/>
      <c r="U22" s="47">
        <f t="shared" si="1"/>
        <v>1676931373</v>
      </c>
      <c r="V22" s="55"/>
      <c r="W22" s="39">
        <f>U22/درآمد!$F$13*100</f>
        <v>9.0088700812108851</v>
      </c>
    </row>
    <row r="23" spans="1:23" s="52" customFormat="1" ht="21.75" customHeight="1">
      <c r="A23" s="95" t="s">
        <v>71</v>
      </c>
      <c r="B23" s="95"/>
      <c r="D23" s="36">
        <v>0</v>
      </c>
      <c r="E23" s="53"/>
      <c r="F23" s="44">
        <v>1300538054</v>
      </c>
      <c r="G23" s="54"/>
      <c r="H23" s="44">
        <v>0</v>
      </c>
      <c r="I23" s="54"/>
      <c r="J23" s="47">
        <f t="shared" si="0"/>
        <v>1300538054</v>
      </c>
      <c r="K23" s="55"/>
      <c r="L23" s="38">
        <v>-1.69</v>
      </c>
      <c r="M23" s="55"/>
      <c r="N23" s="44">
        <v>2727047100</v>
      </c>
      <c r="O23" s="54"/>
      <c r="P23" s="107">
        <v>-223869236</v>
      </c>
      <c r="Q23" s="107"/>
      <c r="R23" s="54"/>
      <c r="S23" s="44">
        <v>-1734996210</v>
      </c>
      <c r="T23" s="54"/>
      <c r="U23" s="47">
        <f t="shared" si="1"/>
        <v>768181654</v>
      </c>
      <c r="V23" s="55"/>
      <c r="W23" s="39">
        <f>U23/درآمد!$F$13*100</f>
        <v>4.1268526733298181</v>
      </c>
    </row>
    <row r="24" spans="1:23" s="52" customFormat="1" ht="21.75" customHeight="1">
      <c r="A24" s="95" t="s">
        <v>138</v>
      </c>
      <c r="B24" s="95"/>
      <c r="D24" s="36">
        <v>0</v>
      </c>
      <c r="E24" s="53"/>
      <c r="F24" s="44">
        <v>0</v>
      </c>
      <c r="G24" s="54"/>
      <c r="H24" s="44">
        <v>0</v>
      </c>
      <c r="I24" s="54"/>
      <c r="J24" s="47">
        <f t="shared" si="0"/>
        <v>0</v>
      </c>
      <c r="K24" s="55"/>
      <c r="L24" s="38">
        <v>0</v>
      </c>
      <c r="M24" s="55"/>
      <c r="N24" s="44">
        <v>0</v>
      </c>
      <c r="O24" s="54"/>
      <c r="P24" s="107">
        <v>0</v>
      </c>
      <c r="Q24" s="107"/>
      <c r="R24" s="54"/>
      <c r="S24" s="44">
        <v>-20938368238</v>
      </c>
      <c r="T24" s="54"/>
      <c r="U24" s="47">
        <f t="shared" si="1"/>
        <v>-20938368238</v>
      </c>
      <c r="V24" s="55"/>
      <c r="W24" s="39">
        <f>U24/درآمد!$F$13*100</f>
        <v>-112.48584301409838</v>
      </c>
    </row>
    <row r="25" spans="1:23" s="52" customFormat="1" ht="21.75" customHeight="1">
      <c r="A25" s="95" t="s">
        <v>63</v>
      </c>
      <c r="B25" s="95"/>
      <c r="D25" s="36">
        <v>0</v>
      </c>
      <c r="E25" s="53"/>
      <c r="F25" s="44">
        <v>-136681875</v>
      </c>
      <c r="G25" s="54"/>
      <c r="H25" s="44">
        <v>0</v>
      </c>
      <c r="I25" s="54"/>
      <c r="J25" s="47">
        <f t="shared" si="0"/>
        <v>-136681875</v>
      </c>
      <c r="K25" s="55"/>
      <c r="L25" s="38">
        <v>0.18</v>
      </c>
      <c r="M25" s="55"/>
      <c r="N25" s="44">
        <v>125000000</v>
      </c>
      <c r="O25" s="54"/>
      <c r="P25" s="107">
        <v>244393215</v>
      </c>
      <c r="Q25" s="107"/>
      <c r="R25" s="54"/>
      <c r="S25" s="44">
        <v>747631054</v>
      </c>
      <c r="T25" s="54"/>
      <c r="U25" s="47">
        <f t="shared" si="1"/>
        <v>1117024269</v>
      </c>
      <c r="V25" s="55"/>
      <c r="W25" s="39">
        <f>U25/درآمد!$F$13*100</f>
        <v>6.0009173177896997</v>
      </c>
    </row>
    <row r="26" spans="1:23" s="52" customFormat="1" ht="21.75" customHeight="1">
      <c r="A26" s="95" t="s">
        <v>45</v>
      </c>
      <c r="B26" s="95"/>
      <c r="D26" s="36">
        <v>0</v>
      </c>
      <c r="E26" s="53"/>
      <c r="F26" s="44">
        <v>-754155079</v>
      </c>
      <c r="G26" s="54"/>
      <c r="H26" s="44">
        <v>0</v>
      </c>
      <c r="I26" s="54"/>
      <c r="J26" s="47">
        <f t="shared" si="0"/>
        <v>-754155079</v>
      </c>
      <c r="K26" s="55"/>
      <c r="L26" s="38">
        <v>0.98</v>
      </c>
      <c r="M26" s="55"/>
      <c r="N26" s="44">
        <v>147044860</v>
      </c>
      <c r="O26" s="54"/>
      <c r="P26" s="107">
        <v>-1491225735</v>
      </c>
      <c r="Q26" s="107"/>
      <c r="R26" s="54"/>
      <c r="S26" s="44">
        <v>-202587383</v>
      </c>
      <c r="T26" s="54"/>
      <c r="U26" s="47">
        <f t="shared" si="1"/>
        <v>-1546768258</v>
      </c>
      <c r="V26" s="55"/>
      <c r="W26" s="39">
        <f>U26/درآمد!$F$13*100</f>
        <v>-8.3096031873588654</v>
      </c>
    </row>
    <row r="27" spans="1:23" s="52" customFormat="1" ht="21.75" customHeight="1">
      <c r="A27" s="95" t="s">
        <v>38</v>
      </c>
      <c r="B27" s="95"/>
      <c r="D27" s="36">
        <v>0</v>
      </c>
      <c r="E27" s="53"/>
      <c r="F27" s="44">
        <v>2483407778</v>
      </c>
      <c r="G27" s="54"/>
      <c r="H27" s="44">
        <v>0</v>
      </c>
      <c r="I27" s="54"/>
      <c r="J27" s="47">
        <f t="shared" si="0"/>
        <v>2483407778</v>
      </c>
      <c r="K27" s="55"/>
      <c r="L27" s="38">
        <v>-3.22</v>
      </c>
      <c r="M27" s="55"/>
      <c r="N27" s="44">
        <v>2557254900</v>
      </c>
      <c r="O27" s="54"/>
      <c r="P27" s="107">
        <v>11564433196</v>
      </c>
      <c r="Q27" s="107"/>
      <c r="R27" s="54"/>
      <c r="S27" s="44">
        <v>287260825</v>
      </c>
      <c r="T27" s="54"/>
      <c r="U27" s="47">
        <f t="shared" si="1"/>
        <v>14408948921</v>
      </c>
      <c r="V27" s="55"/>
      <c r="W27" s="39">
        <f>U27/درآمد!$F$13*100</f>
        <v>77.408265434182894</v>
      </c>
    </row>
    <row r="28" spans="1:23" s="52" customFormat="1" ht="21.75" customHeight="1">
      <c r="A28" s="95" t="s">
        <v>52</v>
      </c>
      <c r="B28" s="95"/>
      <c r="D28" s="36">
        <v>0</v>
      </c>
      <c r="E28" s="53"/>
      <c r="F28" s="44">
        <v>-32105749</v>
      </c>
      <c r="G28" s="54"/>
      <c r="H28" s="44">
        <v>0</v>
      </c>
      <c r="I28" s="54"/>
      <c r="J28" s="47">
        <f>H28+F28+D28</f>
        <v>-32105749</v>
      </c>
      <c r="K28" s="55"/>
      <c r="L28" s="38">
        <v>0.04</v>
      </c>
      <c r="M28" s="55"/>
      <c r="N28" s="44">
        <v>4354776</v>
      </c>
      <c r="O28" s="54"/>
      <c r="P28" s="107">
        <v>-364795535</v>
      </c>
      <c r="Q28" s="107"/>
      <c r="R28" s="54"/>
      <c r="S28" s="44">
        <v>-5314418</v>
      </c>
      <c r="T28" s="54"/>
      <c r="U28" s="47">
        <f t="shared" si="1"/>
        <v>-365755177</v>
      </c>
      <c r="V28" s="55"/>
      <c r="W28" s="39">
        <f>U28/درآمد!$F$13*100</f>
        <v>-1.9649229086987161</v>
      </c>
    </row>
    <row r="29" spans="1:23" s="52" customFormat="1" ht="21.75" customHeight="1">
      <c r="A29" s="95" t="s">
        <v>21</v>
      </c>
      <c r="B29" s="95"/>
      <c r="D29" s="36">
        <v>0</v>
      </c>
      <c r="E29" s="53"/>
      <c r="F29" s="44">
        <v>-667877344</v>
      </c>
      <c r="G29" s="54"/>
      <c r="H29" s="44">
        <v>0</v>
      </c>
      <c r="I29" s="54"/>
      <c r="J29" s="47">
        <f t="shared" si="0"/>
        <v>-667877344</v>
      </c>
      <c r="K29" s="55"/>
      <c r="L29" s="38">
        <v>0.87</v>
      </c>
      <c r="M29" s="55"/>
      <c r="N29" s="44">
        <v>500000000</v>
      </c>
      <c r="O29" s="54"/>
      <c r="P29" s="107">
        <v>-637645779</v>
      </c>
      <c r="Q29" s="107"/>
      <c r="R29" s="54"/>
      <c r="S29" s="44">
        <v>1991343521</v>
      </c>
      <c r="T29" s="54"/>
      <c r="U29" s="47">
        <f t="shared" si="1"/>
        <v>1853697742</v>
      </c>
      <c r="V29" s="55"/>
      <c r="W29" s="39">
        <f>U29/درآمد!$F$13*100</f>
        <v>9.9585006258404434</v>
      </c>
    </row>
    <row r="30" spans="1:23" s="52" customFormat="1" ht="21.75" customHeight="1">
      <c r="A30" s="95" t="s">
        <v>34</v>
      </c>
      <c r="B30" s="95"/>
      <c r="D30" s="36">
        <v>0</v>
      </c>
      <c r="E30" s="53"/>
      <c r="F30" s="44">
        <v>4183544596</v>
      </c>
      <c r="G30" s="54"/>
      <c r="H30" s="44">
        <v>0</v>
      </c>
      <c r="I30" s="54"/>
      <c r="J30" s="47">
        <f t="shared" si="0"/>
        <v>4183544596</v>
      </c>
      <c r="K30" s="55"/>
      <c r="L30" s="38">
        <v>-5.43</v>
      </c>
      <c r="M30" s="55"/>
      <c r="N30" s="44">
        <v>2744728000</v>
      </c>
      <c r="O30" s="54"/>
      <c r="P30" s="107">
        <v>4504839728</v>
      </c>
      <c r="Q30" s="107"/>
      <c r="R30" s="54"/>
      <c r="S30" s="44">
        <v>-1495209050</v>
      </c>
      <c r="T30" s="54"/>
      <c r="U30" s="47">
        <f t="shared" si="1"/>
        <v>5754358678</v>
      </c>
      <c r="V30" s="55"/>
      <c r="W30" s="39">
        <f>U30/درآمد!$F$13*100</f>
        <v>30.913769379869798</v>
      </c>
    </row>
    <row r="31" spans="1:23" s="52" customFormat="1" ht="21.75" customHeight="1">
      <c r="A31" s="95" t="s">
        <v>64</v>
      </c>
      <c r="B31" s="95"/>
      <c r="D31" s="36">
        <v>0</v>
      </c>
      <c r="E31" s="53"/>
      <c r="F31" s="44">
        <v>-499114548</v>
      </c>
      <c r="G31" s="54"/>
      <c r="H31" s="44">
        <v>0</v>
      </c>
      <c r="I31" s="54"/>
      <c r="J31" s="47">
        <f t="shared" si="0"/>
        <v>-499114548</v>
      </c>
      <c r="K31" s="55"/>
      <c r="L31" s="38">
        <v>0.65</v>
      </c>
      <c r="M31" s="55"/>
      <c r="N31" s="44">
        <v>0</v>
      </c>
      <c r="O31" s="54"/>
      <c r="P31" s="107">
        <v>-2550010210</v>
      </c>
      <c r="Q31" s="107"/>
      <c r="R31" s="54"/>
      <c r="S31" s="44">
        <v>450279111</v>
      </c>
      <c r="T31" s="54"/>
      <c r="U31" s="47">
        <f t="shared" si="1"/>
        <v>-2099731099</v>
      </c>
      <c r="V31" s="55"/>
      <c r="W31" s="39">
        <f>U31/درآمد!$F$13*100</f>
        <v>-11.280249735281892</v>
      </c>
    </row>
    <row r="32" spans="1:23" s="52" customFormat="1" ht="21.75" customHeight="1">
      <c r="A32" s="95" t="s">
        <v>35</v>
      </c>
      <c r="B32" s="95"/>
      <c r="D32" s="36">
        <v>0</v>
      </c>
      <c r="E32" s="53"/>
      <c r="F32" s="44">
        <v>555862919</v>
      </c>
      <c r="G32" s="54"/>
      <c r="H32" s="44">
        <v>0</v>
      </c>
      <c r="I32" s="54"/>
      <c r="J32" s="47">
        <f t="shared" si="0"/>
        <v>555862919</v>
      </c>
      <c r="K32" s="55"/>
      <c r="L32" s="38">
        <v>-0.72</v>
      </c>
      <c r="M32" s="55"/>
      <c r="N32" s="44">
        <v>0</v>
      </c>
      <c r="O32" s="54"/>
      <c r="P32" s="107">
        <v>210594062</v>
      </c>
      <c r="Q32" s="107"/>
      <c r="R32" s="54"/>
      <c r="S32" s="44">
        <v>-124789874</v>
      </c>
      <c r="T32" s="54"/>
      <c r="U32" s="47">
        <f t="shared" si="1"/>
        <v>85804188</v>
      </c>
      <c r="V32" s="55"/>
      <c r="W32" s="39">
        <f>U32/درآمد!$F$13*100</f>
        <v>0.46096029602744754</v>
      </c>
    </row>
    <row r="33" spans="1:23" s="52" customFormat="1" ht="21.75" customHeight="1">
      <c r="A33" s="95" t="s">
        <v>139</v>
      </c>
      <c r="B33" s="95"/>
      <c r="D33" s="36">
        <v>0</v>
      </c>
      <c r="E33" s="53"/>
      <c r="F33" s="44">
        <v>0</v>
      </c>
      <c r="G33" s="54"/>
      <c r="H33" s="44">
        <v>0</v>
      </c>
      <c r="I33" s="54"/>
      <c r="J33" s="47">
        <f t="shared" si="0"/>
        <v>0</v>
      </c>
      <c r="K33" s="55"/>
      <c r="L33" s="38">
        <v>0</v>
      </c>
      <c r="M33" s="55"/>
      <c r="N33" s="44">
        <v>0</v>
      </c>
      <c r="O33" s="54"/>
      <c r="P33" s="107">
        <v>0</v>
      </c>
      <c r="Q33" s="107"/>
      <c r="R33" s="54"/>
      <c r="S33" s="44">
        <v>-160576460</v>
      </c>
      <c r="T33" s="54"/>
      <c r="U33" s="47">
        <f t="shared" si="1"/>
        <v>-160576460</v>
      </c>
      <c r="V33" s="55"/>
      <c r="W33" s="39">
        <f>U33/درآمد!$F$13*100</f>
        <v>-0.86265454241743511</v>
      </c>
    </row>
    <row r="34" spans="1:23" s="52" customFormat="1" ht="21.75" customHeight="1">
      <c r="A34" s="95" t="s">
        <v>41</v>
      </c>
      <c r="B34" s="95"/>
      <c r="D34" s="36">
        <v>0</v>
      </c>
      <c r="E34" s="53"/>
      <c r="F34" s="44">
        <v>-268292908</v>
      </c>
      <c r="G34" s="54"/>
      <c r="H34" s="44">
        <v>0</v>
      </c>
      <c r="I34" s="54"/>
      <c r="J34" s="47">
        <f t="shared" si="0"/>
        <v>-268292908</v>
      </c>
      <c r="K34" s="55"/>
      <c r="L34" s="38">
        <v>0.35</v>
      </c>
      <c r="M34" s="55"/>
      <c r="N34" s="44">
        <v>229316517</v>
      </c>
      <c r="O34" s="54"/>
      <c r="P34" s="107">
        <v>-164103055</v>
      </c>
      <c r="Q34" s="107"/>
      <c r="R34" s="54"/>
      <c r="S34" s="44">
        <v>-37554991</v>
      </c>
      <c r="T34" s="54"/>
      <c r="U34" s="47">
        <f t="shared" si="1"/>
        <v>27658471</v>
      </c>
      <c r="V34" s="55"/>
      <c r="W34" s="39">
        <f>U34/درآمد!$F$13*100</f>
        <v>0.14858781694696035</v>
      </c>
    </row>
    <row r="35" spans="1:23" s="52" customFormat="1" ht="21.75" customHeight="1">
      <c r="A35" s="95" t="s">
        <v>61</v>
      </c>
      <c r="B35" s="95"/>
      <c r="D35" s="36">
        <v>0</v>
      </c>
      <c r="E35" s="53"/>
      <c r="F35" s="44">
        <v>-7975326786</v>
      </c>
      <c r="G35" s="54"/>
      <c r="H35" s="44">
        <v>0</v>
      </c>
      <c r="I35" s="54"/>
      <c r="J35" s="47">
        <f t="shared" si="0"/>
        <v>-7975326786</v>
      </c>
      <c r="K35" s="55"/>
      <c r="L35" s="38">
        <v>10.36</v>
      </c>
      <c r="M35" s="55"/>
      <c r="N35" s="44">
        <v>4362210000</v>
      </c>
      <c r="O35" s="54"/>
      <c r="P35" s="107">
        <v>-8081078117</v>
      </c>
      <c r="Q35" s="107"/>
      <c r="R35" s="54"/>
      <c r="S35" s="44">
        <v>-3038987058</v>
      </c>
      <c r="T35" s="54"/>
      <c r="U35" s="47">
        <f t="shared" si="1"/>
        <v>-6757855175</v>
      </c>
      <c r="V35" s="55"/>
      <c r="W35" s="39">
        <f>U35/درآمد!$F$13*100</f>
        <v>-36.304788782321651</v>
      </c>
    </row>
    <row r="36" spans="1:23" s="52" customFormat="1" ht="21.75" customHeight="1">
      <c r="A36" s="95" t="s">
        <v>25</v>
      </c>
      <c r="B36" s="95"/>
      <c r="D36" s="36">
        <v>0</v>
      </c>
      <c r="E36" s="53"/>
      <c r="F36" s="44">
        <v>-2729583206</v>
      </c>
      <c r="G36" s="54"/>
      <c r="H36" s="44">
        <v>0</v>
      </c>
      <c r="I36" s="54"/>
      <c r="J36" s="47">
        <f t="shared" si="0"/>
        <v>-2729583206</v>
      </c>
      <c r="K36" s="55"/>
      <c r="L36" s="38">
        <v>3.54</v>
      </c>
      <c r="M36" s="55"/>
      <c r="N36" s="44">
        <v>8740000000</v>
      </c>
      <c r="O36" s="54"/>
      <c r="P36" s="107">
        <v>-17956334173</v>
      </c>
      <c r="Q36" s="107"/>
      <c r="R36" s="54"/>
      <c r="S36" s="44">
        <v>-10660167913</v>
      </c>
      <c r="T36" s="54"/>
      <c r="U36" s="47">
        <f t="shared" si="1"/>
        <v>-19876502086</v>
      </c>
      <c r="V36" s="55"/>
      <c r="W36" s="39">
        <f>U36/درآمد!$F$13*100</f>
        <v>-106.7812480849156</v>
      </c>
    </row>
    <row r="37" spans="1:23" s="52" customFormat="1" ht="21.75" customHeight="1">
      <c r="A37" s="95" t="s">
        <v>140</v>
      </c>
      <c r="B37" s="95"/>
      <c r="D37" s="36">
        <v>0</v>
      </c>
      <c r="E37" s="53"/>
      <c r="F37" s="44">
        <v>0</v>
      </c>
      <c r="G37" s="54"/>
      <c r="H37" s="44">
        <v>0</v>
      </c>
      <c r="I37" s="54"/>
      <c r="J37" s="47">
        <f t="shared" si="0"/>
        <v>0</v>
      </c>
      <c r="K37" s="55"/>
      <c r="L37" s="38">
        <v>0</v>
      </c>
      <c r="M37" s="55"/>
      <c r="N37" s="44">
        <v>0</v>
      </c>
      <c r="O37" s="54"/>
      <c r="P37" s="107">
        <v>0</v>
      </c>
      <c r="Q37" s="107"/>
      <c r="R37" s="54"/>
      <c r="S37" s="44">
        <v>-1242861077</v>
      </c>
      <c r="T37" s="54"/>
      <c r="U37" s="47">
        <f t="shared" si="1"/>
        <v>-1242861077</v>
      </c>
      <c r="V37" s="55"/>
      <c r="W37" s="39">
        <f>U37/درآمد!$F$13*100</f>
        <v>-6.6769422720358618</v>
      </c>
    </row>
    <row r="38" spans="1:23" s="52" customFormat="1" ht="21.75" customHeight="1">
      <c r="A38" s="95" t="s">
        <v>141</v>
      </c>
      <c r="B38" s="95"/>
      <c r="D38" s="36">
        <v>0</v>
      </c>
      <c r="E38" s="53"/>
      <c r="F38" s="44">
        <v>0</v>
      </c>
      <c r="G38" s="54"/>
      <c r="H38" s="44">
        <v>0</v>
      </c>
      <c r="I38" s="54"/>
      <c r="J38" s="47">
        <f t="shared" si="0"/>
        <v>0</v>
      </c>
      <c r="K38" s="55"/>
      <c r="L38" s="38">
        <v>0</v>
      </c>
      <c r="M38" s="55"/>
      <c r="N38" s="44">
        <v>601545000</v>
      </c>
      <c r="O38" s="54"/>
      <c r="P38" s="107">
        <v>0</v>
      </c>
      <c r="Q38" s="107"/>
      <c r="R38" s="54"/>
      <c r="S38" s="44">
        <v>-1497678200</v>
      </c>
      <c r="T38" s="54"/>
      <c r="U38" s="47">
        <f t="shared" si="1"/>
        <v>-896133200</v>
      </c>
      <c r="V38" s="55"/>
      <c r="W38" s="39">
        <f>U38/درآمد!$F$13*100</f>
        <v>-4.8142384979160209</v>
      </c>
    </row>
    <row r="39" spans="1:23" s="52" customFormat="1" ht="21.75" customHeight="1">
      <c r="A39" s="95" t="s">
        <v>43</v>
      </c>
      <c r="B39" s="95"/>
      <c r="D39" s="36">
        <v>0</v>
      </c>
      <c r="E39" s="53"/>
      <c r="F39" s="44">
        <v>5137250400</v>
      </c>
      <c r="G39" s="54"/>
      <c r="H39" s="44">
        <v>0</v>
      </c>
      <c r="I39" s="54"/>
      <c r="J39" s="47">
        <f t="shared" si="0"/>
        <v>5137250400</v>
      </c>
      <c r="K39" s="55"/>
      <c r="L39" s="38">
        <v>-6.67</v>
      </c>
      <c r="M39" s="55"/>
      <c r="N39" s="44">
        <v>18578228900</v>
      </c>
      <c r="O39" s="54"/>
      <c r="P39" s="107">
        <v>30164401969</v>
      </c>
      <c r="Q39" s="107"/>
      <c r="R39" s="54"/>
      <c r="S39" s="44">
        <v>21699661075</v>
      </c>
      <c r="T39" s="54"/>
      <c r="U39" s="47">
        <f t="shared" si="1"/>
        <v>70442291944</v>
      </c>
      <c r="V39" s="55"/>
      <c r="W39" s="39">
        <f>U39/درآمد!$F$13*100</f>
        <v>378.4325742626703</v>
      </c>
    </row>
    <row r="40" spans="1:23" s="52" customFormat="1" ht="21.75" customHeight="1">
      <c r="A40" s="95" t="s">
        <v>58</v>
      </c>
      <c r="B40" s="95"/>
      <c r="D40" s="36">
        <v>0</v>
      </c>
      <c r="E40" s="53"/>
      <c r="F40" s="44">
        <v>-962240400</v>
      </c>
      <c r="G40" s="54"/>
      <c r="H40" s="44">
        <v>0</v>
      </c>
      <c r="I40" s="54"/>
      <c r="J40" s="47">
        <f t="shared" si="0"/>
        <v>-962240400</v>
      </c>
      <c r="K40" s="55"/>
      <c r="L40" s="38">
        <v>1.25</v>
      </c>
      <c r="M40" s="55"/>
      <c r="N40" s="44">
        <v>102211525</v>
      </c>
      <c r="O40" s="54"/>
      <c r="P40" s="107">
        <v>45781380</v>
      </c>
      <c r="Q40" s="107"/>
      <c r="R40" s="54"/>
      <c r="S40" s="44">
        <v>2903039766</v>
      </c>
      <c r="T40" s="54"/>
      <c r="U40" s="47">
        <f t="shared" si="1"/>
        <v>3051032671</v>
      </c>
      <c r="V40" s="55"/>
      <c r="W40" s="39">
        <f>U40/درآمد!$F$13*100</f>
        <v>16.390865714078824</v>
      </c>
    </row>
    <row r="41" spans="1:23" s="52" customFormat="1" ht="21.75" customHeight="1">
      <c r="A41" s="95" t="s">
        <v>27</v>
      </c>
      <c r="B41" s="95"/>
      <c r="D41" s="36">
        <v>0</v>
      </c>
      <c r="E41" s="53"/>
      <c r="F41" s="44">
        <v>-2878416896</v>
      </c>
      <c r="G41" s="54"/>
      <c r="H41" s="44">
        <v>0</v>
      </c>
      <c r="I41" s="54"/>
      <c r="J41" s="47">
        <f t="shared" si="0"/>
        <v>-2878416896</v>
      </c>
      <c r="K41" s="55"/>
      <c r="L41" s="38">
        <v>3.74</v>
      </c>
      <c r="M41" s="55"/>
      <c r="N41" s="44">
        <v>8468379900</v>
      </c>
      <c r="O41" s="54"/>
      <c r="P41" s="107">
        <v>-4701374472</v>
      </c>
      <c r="Q41" s="107"/>
      <c r="R41" s="54"/>
      <c r="S41" s="44">
        <v>-54848061</v>
      </c>
      <c r="T41" s="54"/>
      <c r="U41" s="47">
        <f t="shared" si="1"/>
        <v>3712157367</v>
      </c>
      <c r="V41" s="55"/>
      <c r="W41" s="39">
        <f>U41/درآمد!$F$13*100</f>
        <v>19.942583208092245</v>
      </c>
    </row>
    <row r="42" spans="1:23" s="52" customFormat="1" ht="21.75" customHeight="1">
      <c r="A42" s="95" t="s">
        <v>23</v>
      </c>
      <c r="B42" s="95"/>
      <c r="D42" s="36">
        <v>0</v>
      </c>
      <c r="E42" s="53"/>
      <c r="F42" s="44">
        <v>-1366584651</v>
      </c>
      <c r="G42" s="54"/>
      <c r="H42" s="44">
        <v>0</v>
      </c>
      <c r="I42" s="54"/>
      <c r="J42" s="47">
        <f t="shared" si="0"/>
        <v>-1366584651</v>
      </c>
      <c r="K42" s="55"/>
      <c r="L42" s="38">
        <v>1.77</v>
      </c>
      <c r="M42" s="55"/>
      <c r="N42" s="44">
        <v>1132159000</v>
      </c>
      <c r="O42" s="54"/>
      <c r="P42" s="107">
        <v>-1158134134</v>
      </c>
      <c r="Q42" s="107"/>
      <c r="R42" s="54"/>
      <c r="S42" s="44">
        <v>20343499</v>
      </c>
      <c r="T42" s="54"/>
      <c r="U42" s="47">
        <f t="shared" si="1"/>
        <v>-5631635</v>
      </c>
      <c r="V42" s="55"/>
      <c r="W42" s="39">
        <f>U42/درآمد!$F$13*100</f>
        <v>-3.0254468892806658E-2</v>
      </c>
    </row>
    <row r="43" spans="1:23" s="52" customFormat="1" ht="21.75" customHeight="1">
      <c r="A43" s="95" t="s">
        <v>62</v>
      </c>
      <c r="B43" s="95"/>
      <c r="D43" s="36">
        <v>0</v>
      </c>
      <c r="E43" s="53"/>
      <c r="F43" s="44">
        <v>-2492720316</v>
      </c>
      <c r="G43" s="54"/>
      <c r="H43" s="44">
        <v>0</v>
      </c>
      <c r="I43" s="54"/>
      <c r="J43" s="47">
        <f t="shared" si="0"/>
        <v>-2492720316</v>
      </c>
      <c r="K43" s="55"/>
      <c r="L43" s="38">
        <v>3.24</v>
      </c>
      <c r="M43" s="55"/>
      <c r="N43" s="44">
        <v>0</v>
      </c>
      <c r="O43" s="54"/>
      <c r="P43" s="107">
        <v>-18543443622</v>
      </c>
      <c r="Q43" s="107"/>
      <c r="R43" s="54"/>
      <c r="S43" s="44">
        <v>-3173006</v>
      </c>
      <c r="T43" s="54"/>
      <c r="U43" s="47">
        <f t="shared" si="1"/>
        <v>-18546616628</v>
      </c>
      <c r="V43" s="55"/>
      <c r="W43" s="39">
        <f>U43/درآمد!$F$13*100</f>
        <v>-99.636790352825912</v>
      </c>
    </row>
    <row r="44" spans="1:23" s="52" customFormat="1" ht="21.75" customHeight="1">
      <c r="A44" s="95" t="s">
        <v>33</v>
      </c>
      <c r="B44" s="95"/>
      <c r="D44" s="36">
        <v>0</v>
      </c>
      <c r="E44" s="53"/>
      <c r="F44" s="44">
        <v>218191589</v>
      </c>
      <c r="G44" s="54"/>
      <c r="H44" s="44">
        <v>0</v>
      </c>
      <c r="I44" s="54"/>
      <c r="J44" s="47">
        <f t="shared" si="0"/>
        <v>218191589</v>
      </c>
      <c r="K44" s="55"/>
      <c r="L44" s="38">
        <v>-0.28000000000000003</v>
      </c>
      <c r="M44" s="55"/>
      <c r="N44" s="44">
        <v>1057079195</v>
      </c>
      <c r="O44" s="54"/>
      <c r="P44" s="107">
        <v>162836520</v>
      </c>
      <c r="Q44" s="107"/>
      <c r="R44" s="54"/>
      <c r="S44" s="44">
        <v>-1282459966</v>
      </c>
      <c r="T44" s="54"/>
      <c r="U44" s="47">
        <f t="shared" si="1"/>
        <v>-62544251</v>
      </c>
      <c r="V44" s="55"/>
      <c r="W44" s="39">
        <f>U44/درآمد!$F$13*100</f>
        <v>-0.33600243913239969</v>
      </c>
    </row>
    <row r="45" spans="1:23" s="52" customFormat="1" ht="21.75" customHeight="1">
      <c r="A45" s="95" t="s">
        <v>55</v>
      </c>
      <c r="B45" s="95"/>
      <c r="D45" s="36">
        <v>0</v>
      </c>
      <c r="E45" s="53"/>
      <c r="F45" s="44">
        <v>-326414372</v>
      </c>
      <c r="G45" s="54"/>
      <c r="H45" s="44">
        <v>0</v>
      </c>
      <c r="I45" s="54"/>
      <c r="J45" s="47">
        <f t="shared" si="0"/>
        <v>-326414372</v>
      </c>
      <c r="K45" s="55"/>
      <c r="L45" s="38">
        <v>0.42</v>
      </c>
      <c r="M45" s="55"/>
      <c r="N45" s="44">
        <v>1221512600</v>
      </c>
      <c r="O45" s="54"/>
      <c r="P45" s="107">
        <v>-6323198493</v>
      </c>
      <c r="Q45" s="107"/>
      <c r="R45" s="54"/>
      <c r="S45" s="44">
        <v>-399962458</v>
      </c>
      <c r="T45" s="54"/>
      <c r="U45" s="47">
        <f t="shared" si="1"/>
        <v>-5501648351</v>
      </c>
      <c r="V45" s="55"/>
      <c r="W45" s="39">
        <f>U45/درآمد!$F$13*100</f>
        <v>-29.556150015846296</v>
      </c>
    </row>
    <row r="46" spans="1:23" s="52" customFormat="1" ht="21.75" customHeight="1">
      <c r="A46" s="95" t="s">
        <v>142</v>
      </c>
      <c r="B46" s="95"/>
      <c r="D46" s="36">
        <v>0</v>
      </c>
      <c r="E46" s="53"/>
      <c r="F46" s="44">
        <v>0</v>
      </c>
      <c r="G46" s="54"/>
      <c r="H46" s="44">
        <v>0</v>
      </c>
      <c r="I46" s="54"/>
      <c r="J46" s="47">
        <f t="shared" si="0"/>
        <v>0</v>
      </c>
      <c r="K46" s="55"/>
      <c r="L46" s="38">
        <v>0</v>
      </c>
      <c r="M46" s="55"/>
      <c r="N46" s="44">
        <v>0</v>
      </c>
      <c r="O46" s="54"/>
      <c r="P46" s="107">
        <v>0</v>
      </c>
      <c r="Q46" s="107"/>
      <c r="R46" s="54"/>
      <c r="S46" s="44">
        <v>-322750346</v>
      </c>
      <c r="T46" s="54"/>
      <c r="U46" s="47">
        <f t="shared" si="1"/>
        <v>-322750346</v>
      </c>
      <c r="V46" s="55"/>
      <c r="W46" s="39">
        <f>U46/درآمد!$F$13*100</f>
        <v>-1.7338908333369591</v>
      </c>
    </row>
    <row r="47" spans="1:23" s="52" customFormat="1" ht="21.75" customHeight="1">
      <c r="A47" s="95" t="s">
        <v>36</v>
      </c>
      <c r="B47" s="95"/>
      <c r="D47" s="36">
        <v>0</v>
      </c>
      <c r="E47" s="53"/>
      <c r="F47" s="44">
        <v>-1223145642</v>
      </c>
      <c r="G47" s="54"/>
      <c r="H47" s="44">
        <v>0</v>
      </c>
      <c r="I47" s="54"/>
      <c r="J47" s="47">
        <f t="shared" si="0"/>
        <v>-1223145642</v>
      </c>
      <c r="K47" s="55"/>
      <c r="L47" s="38">
        <v>1.59</v>
      </c>
      <c r="M47" s="55"/>
      <c r="N47" s="44">
        <v>272533333</v>
      </c>
      <c r="O47" s="54"/>
      <c r="P47" s="107">
        <v>-3528709762</v>
      </c>
      <c r="Q47" s="107"/>
      <c r="R47" s="54"/>
      <c r="S47" s="44">
        <v>-2232559243</v>
      </c>
      <c r="T47" s="54"/>
      <c r="U47" s="47">
        <f t="shared" si="1"/>
        <v>-5488735672</v>
      </c>
      <c r="V47" s="55"/>
      <c r="W47" s="39">
        <f>U47/درآمد!$F$13*100</f>
        <v>-29.486780064645924</v>
      </c>
    </row>
    <row r="48" spans="1:23" s="52" customFormat="1" ht="21.75" customHeight="1">
      <c r="A48" s="95" t="s">
        <v>143</v>
      </c>
      <c r="B48" s="95"/>
      <c r="D48" s="36">
        <v>0</v>
      </c>
      <c r="E48" s="53"/>
      <c r="F48" s="44">
        <v>0</v>
      </c>
      <c r="G48" s="54"/>
      <c r="H48" s="44">
        <v>0</v>
      </c>
      <c r="I48" s="54"/>
      <c r="J48" s="47">
        <f t="shared" si="0"/>
        <v>0</v>
      </c>
      <c r="K48" s="55"/>
      <c r="L48" s="38">
        <v>0</v>
      </c>
      <c r="M48" s="55"/>
      <c r="N48" s="44">
        <v>1924831540</v>
      </c>
      <c r="O48" s="54"/>
      <c r="P48" s="107">
        <v>0</v>
      </c>
      <c r="Q48" s="107"/>
      <c r="R48" s="54"/>
      <c r="S48" s="44">
        <v>-8931157776</v>
      </c>
      <c r="T48" s="54"/>
      <c r="U48" s="47">
        <f t="shared" si="1"/>
        <v>-7006326236</v>
      </c>
      <c r="V48" s="55"/>
      <c r="W48" s="39">
        <f>U48/درآمد!$F$13*100</f>
        <v>-37.639633811480536</v>
      </c>
    </row>
    <row r="49" spans="1:23" s="52" customFormat="1" ht="21.75" customHeight="1">
      <c r="A49" s="95" t="s">
        <v>67</v>
      </c>
      <c r="B49" s="95"/>
      <c r="D49" s="36">
        <v>0</v>
      </c>
      <c r="E49" s="53"/>
      <c r="F49" s="44">
        <v>-975316451</v>
      </c>
      <c r="G49" s="54"/>
      <c r="H49" s="44">
        <v>0</v>
      </c>
      <c r="I49" s="54"/>
      <c r="J49" s="47">
        <f t="shared" si="0"/>
        <v>-975316451</v>
      </c>
      <c r="K49" s="55"/>
      <c r="L49" s="38">
        <v>1.27</v>
      </c>
      <c r="M49" s="55"/>
      <c r="N49" s="44">
        <v>17359242984</v>
      </c>
      <c r="O49" s="54"/>
      <c r="P49" s="107">
        <v>1510983972</v>
      </c>
      <c r="Q49" s="107"/>
      <c r="R49" s="54"/>
      <c r="S49" s="44">
        <v>19859142023</v>
      </c>
      <c r="T49" s="54"/>
      <c r="U49" s="47">
        <f t="shared" si="1"/>
        <v>38729368979</v>
      </c>
      <c r="V49" s="55"/>
      <c r="W49" s="39">
        <f>U49/درآمد!$F$13*100</f>
        <v>208.06328695186863</v>
      </c>
    </row>
    <row r="50" spans="1:23" s="52" customFormat="1" ht="21.75" customHeight="1">
      <c r="A50" s="95" t="s">
        <v>57</v>
      </c>
      <c r="B50" s="95"/>
      <c r="D50" s="36">
        <v>0</v>
      </c>
      <c r="E50" s="53"/>
      <c r="F50" s="44">
        <v>-617045723</v>
      </c>
      <c r="G50" s="54"/>
      <c r="H50" s="44">
        <v>0</v>
      </c>
      <c r="I50" s="54"/>
      <c r="J50" s="47">
        <f t="shared" si="0"/>
        <v>-617045723</v>
      </c>
      <c r="K50" s="55"/>
      <c r="L50" s="38">
        <v>0.8</v>
      </c>
      <c r="M50" s="55"/>
      <c r="N50" s="44">
        <v>534621170</v>
      </c>
      <c r="O50" s="54"/>
      <c r="P50" s="107">
        <v>-370948835</v>
      </c>
      <c r="Q50" s="107"/>
      <c r="R50" s="54"/>
      <c r="S50" s="44">
        <v>-172439122</v>
      </c>
      <c r="T50" s="54"/>
      <c r="U50" s="47">
        <f t="shared" si="1"/>
        <v>-8766787</v>
      </c>
      <c r="V50" s="55"/>
      <c r="W50" s="39">
        <f>U50/درآمد!$F$13*100</f>
        <v>-4.709724344375333E-2</v>
      </c>
    </row>
    <row r="51" spans="1:23" s="52" customFormat="1" ht="21.75" customHeight="1">
      <c r="A51" s="95" t="s">
        <v>144</v>
      </c>
      <c r="B51" s="95"/>
      <c r="D51" s="36">
        <v>0</v>
      </c>
      <c r="E51" s="53"/>
      <c r="F51" s="44">
        <v>0</v>
      </c>
      <c r="G51" s="54"/>
      <c r="H51" s="44">
        <v>0</v>
      </c>
      <c r="I51" s="54"/>
      <c r="J51" s="47">
        <f t="shared" si="0"/>
        <v>0</v>
      </c>
      <c r="K51" s="55"/>
      <c r="L51" s="38">
        <v>0</v>
      </c>
      <c r="M51" s="55"/>
      <c r="N51" s="44">
        <v>120761330</v>
      </c>
      <c r="O51" s="54"/>
      <c r="P51" s="107">
        <v>0</v>
      </c>
      <c r="Q51" s="107"/>
      <c r="R51" s="54"/>
      <c r="S51" s="44">
        <v>-382827590</v>
      </c>
      <c r="T51" s="54"/>
      <c r="U51" s="47">
        <f t="shared" si="1"/>
        <v>-262066260</v>
      </c>
      <c r="V51" s="55"/>
      <c r="W51" s="39">
        <f>U51/درآمد!$F$13*100</f>
        <v>-1.4078816384627524</v>
      </c>
    </row>
    <row r="52" spans="1:23" s="52" customFormat="1" ht="21.75" customHeight="1">
      <c r="A52" s="95" t="s">
        <v>40</v>
      </c>
      <c r="B52" s="95"/>
      <c r="D52" s="36">
        <v>0</v>
      </c>
      <c r="E52" s="53"/>
      <c r="F52" s="44">
        <v>-12240730171</v>
      </c>
      <c r="G52" s="54"/>
      <c r="H52" s="44">
        <v>0</v>
      </c>
      <c r="I52" s="54"/>
      <c r="J52" s="47">
        <f t="shared" si="0"/>
        <v>-12240730171</v>
      </c>
      <c r="K52" s="55"/>
      <c r="L52" s="38">
        <v>15.89</v>
      </c>
      <c r="M52" s="55"/>
      <c r="N52" s="44">
        <v>0</v>
      </c>
      <c r="O52" s="54"/>
      <c r="P52" s="107">
        <v>-6446672634</v>
      </c>
      <c r="Q52" s="107"/>
      <c r="R52" s="54"/>
      <c r="S52" s="44">
        <v>290007059</v>
      </c>
      <c r="T52" s="54"/>
      <c r="U52" s="47">
        <f t="shared" si="1"/>
        <v>-6156665575</v>
      </c>
      <c r="V52" s="55"/>
      <c r="W52" s="39">
        <f>U52/درآمد!$F$13*100</f>
        <v>-33.075056732592067</v>
      </c>
    </row>
    <row r="53" spans="1:23" s="52" customFormat="1" ht="21.75" customHeight="1">
      <c r="A53" s="95" t="s">
        <v>60</v>
      </c>
      <c r="B53" s="95"/>
      <c r="D53" s="36">
        <v>0</v>
      </c>
      <c r="E53" s="53"/>
      <c r="F53" s="44">
        <v>-1070814668</v>
      </c>
      <c r="G53" s="54"/>
      <c r="H53" s="44">
        <v>0</v>
      </c>
      <c r="I53" s="54"/>
      <c r="J53" s="47">
        <f t="shared" si="0"/>
        <v>-1070814668</v>
      </c>
      <c r="K53" s="55"/>
      <c r="L53" s="38">
        <v>1.39</v>
      </c>
      <c r="M53" s="55"/>
      <c r="N53" s="44">
        <v>0</v>
      </c>
      <c r="O53" s="54"/>
      <c r="P53" s="107">
        <v>-3662100399</v>
      </c>
      <c r="Q53" s="107"/>
      <c r="R53" s="54"/>
      <c r="S53" s="44">
        <v>-3608470532</v>
      </c>
      <c r="T53" s="54"/>
      <c r="U53" s="47">
        <f t="shared" si="1"/>
        <v>-7270570931</v>
      </c>
      <c r="V53" s="55"/>
      <c r="W53" s="39">
        <f>U53/درآمد!$F$13*100</f>
        <v>-39.05921851556144</v>
      </c>
    </row>
    <row r="54" spans="1:23" s="52" customFormat="1" ht="21.75" customHeight="1">
      <c r="A54" s="95" t="s">
        <v>65</v>
      </c>
      <c r="B54" s="95"/>
      <c r="D54" s="36">
        <v>0</v>
      </c>
      <c r="E54" s="53"/>
      <c r="F54" s="44">
        <v>-1117091668</v>
      </c>
      <c r="G54" s="54"/>
      <c r="H54" s="44">
        <v>0</v>
      </c>
      <c r="I54" s="54"/>
      <c r="J54" s="47">
        <f t="shared" si="0"/>
        <v>-1117091668</v>
      </c>
      <c r="K54" s="55"/>
      <c r="L54" s="38">
        <v>1.45</v>
      </c>
      <c r="M54" s="55"/>
      <c r="N54" s="44">
        <v>1992059938</v>
      </c>
      <c r="O54" s="54"/>
      <c r="P54" s="107">
        <v>-1155207137</v>
      </c>
      <c r="Q54" s="107"/>
      <c r="R54" s="54"/>
      <c r="S54" s="44">
        <v>-81773674</v>
      </c>
      <c r="T54" s="54"/>
      <c r="U54" s="47">
        <f t="shared" si="1"/>
        <v>755079127</v>
      </c>
      <c r="V54" s="55"/>
      <c r="W54" s="39">
        <f>U54/درآمد!$F$13*100</f>
        <v>4.0564628139837025</v>
      </c>
    </row>
    <row r="55" spans="1:23" s="52" customFormat="1" ht="21.75" customHeight="1">
      <c r="A55" s="95" t="s">
        <v>47</v>
      </c>
      <c r="B55" s="95"/>
      <c r="D55" s="36">
        <v>0</v>
      </c>
      <c r="E55" s="53"/>
      <c r="F55" s="44">
        <v>-7116560215</v>
      </c>
      <c r="G55" s="54"/>
      <c r="H55" s="44">
        <v>0</v>
      </c>
      <c r="I55" s="54"/>
      <c r="J55" s="47">
        <f t="shared" si="0"/>
        <v>-7116560215</v>
      </c>
      <c r="K55" s="55"/>
      <c r="L55" s="38">
        <v>9.24</v>
      </c>
      <c r="M55" s="55"/>
      <c r="N55" s="44">
        <v>11014088000</v>
      </c>
      <c r="O55" s="54"/>
      <c r="P55" s="107">
        <v>-20525085741</v>
      </c>
      <c r="Q55" s="107"/>
      <c r="R55" s="54"/>
      <c r="S55" s="44">
        <v>-338557410</v>
      </c>
      <c r="T55" s="54"/>
      <c r="U55" s="47">
        <f t="shared" si="1"/>
        <v>-9849555151</v>
      </c>
      <c r="V55" s="55"/>
      <c r="W55" s="39">
        <f>U55/درآمد!$F$13*100</f>
        <v>-52.914128831842454</v>
      </c>
    </row>
    <row r="56" spans="1:23" s="52" customFormat="1" ht="21.75" customHeight="1">
      <c r="A56" s="95" t="s">
        <v>145</v>
      </c>
      <c r="B56" s="95"/>
      <c r="D56" s="36">
        <v>0</v>
      </c>
      <c r="E56" s="53"/>
      <c r="F56" s="44">
        <v>0</v>
      </c>
      <c r="G56" s="54"/>
      <c r="H56" s="44">
        <v>0</v>
      </c>
      <c r="I56" s="54"/>
      <c r="J56" s="47">
        <f t="shared" si="0"/>
        <v>0</v>
      </c>
      <c r="K56" s="55"/>
      <c r="L56" s="38">
        <v>0</v>
      </c>
      <c r="M56" s="55"/>
      <c r="N56" s="44">
        <v>2604000000</v>
      </c>
      <c r="O56" s="54"/>
      <c r="P56" s="107">
        <v>0</v>
      </c>
      <c r="Q56" s="107"/>
      <c r="R56" s="54"/>
      <c r="S56" s="44">
        <v>-18968183642</v>
      </c>
      <c r="T56" s="54"/>
      <c r="U56" s="47">
        <f t="shared" si="1"/>
        <v>-16364183642</v>
      </c>
      <c r="V56" s="55"/>
      <c r="W56" s="39">
        <f>U56/درآمد!$F$13*100</f>
        <v>-87.912246612762473</v>
      </c>
    </row>
    <row r="57" spans="1:23" s="52" customFormat="1" ht="21.75" customHeight="1">
      <c r="A57" s="95" t="s">
        <v>51</v>
      </c>
      <c r="B57" s="95"/>
      <c r="D57" s="36">
        <v>0</v>
      </c>
      <c r="E57" s="53"/>
      <c r="F57" s="44">
        <v>-5581855843</v>
      </c>
      <c r="G57" s="54"/>
      <c r="H57" s="44">
        <v>0</v>
      </c>
      <c r="I57" s="54"/>
      <c r="J57" s="47">
        <f t="shared" si="0"/>
        <v>-5581855843</v>
      </c>
      <c r="K57" s="55"/>
      <c r="L57" s="38">
        <v>7.25</v>
      </c>
      <c r="M57" s="55"/>
      <c r="N57" s="44">
        <v>728820882</v>
      </c>
      <c r="O57" s="54"/>
      <c r="P57" s="107">
        <v>-10833007875</v>
      </c>
      <c r="Q57" s="107"/>
      <c r="R57" s="54"/>
      <c r="S57" s="44">
        <v>16719931</v>
      </c>
      <c r="T57" s="54"/>
      <c r="U57" s="47">
        <f t="shared" si="1"/>
        <v>-10087467062</v>
      </c>
      <c r="V57" s="55"/>
      <c r="W57" s="39">
        <f>U57/درآمد!$F$13*100</f>
        <v>-54.192247621603805</v>
      </c>
    </row>
    <row r="58" spans="1:23" s="52" customFormat="1" ht="21.75" customHeight="1">
      <c r="A58" s="95" t="s">
        <v>49</v>
      </c>
      <c r="B58" s="95"/>
      <c r="D58" s="36">
        <v>0</v>
      </c>
      <c r="E58" s="53"/>
      <c r="F58" s="44">
        <v>-5407677875</v>
      </c>
      <c r="G58" s="54"/>
      <c r="H58" s="44">
        <v>0</v>
      </c>
      <c r="I58" s="54"/>
      <c r="J58" s="47">
        <f t="shared" si="0"/>
        <v>-5407677875</v>
      </c>
      <c r="K58" s="55"/>
      <c r="L58" s="38">
        <v>7.02</v>
      </c>
      <c r="M58" s="55"/>
      <c r="N58" s="44">
        <v>10394306400</v>
      </c>
      <c r="O58" s="54"/>
      <c r="P58" s="107">
        <v>-1715324553</v>
      </c>
      <c r="Q58" s="107"/>
      <c r="R58" s="54"/>
      <c r="S58" s="44">
        <v>-2002169357</v>
      </c>
      <c r="T58" s="54"/>
      <c r="U58" s="47">
        <f t="shared" si="1"/>
        <v>6676812490</v>
      </c>
      <c r="V58" s="55"/>
      <c r="W58" s="39">
        <f>U58/درآمد!$F$13*100</f>
        <v>35.869408401256116</v>
      </c>
    </row>
    <row r="59" spans="1:23" s="52" customFormat="1" ht="21.75" customHeight="1">
      <c r="A59" s="95" t="s">
        <v>56</v>
      </c>
      <c r="B59" s="95"/>
      <c r="D59" s="36">
        <v>0</v>
      </c>
      <c r="E59" s="53"/>
      <c r="F59" s="44">
        <v>-17097660</v>
      </c>
      <c r="G59" s="54"/>
      <c r="H59" s="44">
        <v>0</v>
      </c>
      <c r="I59" s="54"/>
      <c r="J59" s="47">
        <f t="shared" si="0"/>
        <v>-17097660</v>
      </c>
      <c r="K59" s="55"/>
      <c r="L59" s="38">
        <v>0.02</v>
      </c>
      <c r="M59" s="55"/>
      <c r="N59" s="44">
        <v>1972300000</v>
      </c>
      <c r="O59" s="54"/>
      <c r="P59" s="107">
        <v>-3958108310</v>
      </c>
      <c r="Q59" s="107"/>
      <c r="R59" s="54"/>
      <c r="S59" s="44">
        <v>-1528351620</v>
      </c>
      <c r="T59" s="54"/>
      <c r="U59" s="47">
        <f t="shared" si="1"/>
        <v>-3514159930</v>
      </c>
      <c r="V59" s="55"/>
      <c r="W59" s="39">
        <f>U59/درآمد!$F$13*100</f>
        <v>-18.878894368426334</v>
      </c>
    </row>
    <row r="60" spans="1:23" s="52" customFormat="1" ht="21.75" customHeight="1">
      <c r="A60" s="95" t="s">
        <v>20</v>
      </c>
      <c r="B60" s="95"/>
      <c r="D60" s="36">
        <v>0</v>
      </c>
      <c r="E60" s="53"/>
      <c r="F60" s="44">
        <v>-292648320</v>
      </c>
      <c r="G60" s="54"/>
      <c r="H60" s="44">
        <v>0</v>
      </c>
      <c r="I60" s="54"/>
      <c r="J60" s="47">
        <f t="shared" si="0"/>
        <v>-292648320</v>
      </c>
      <c r="K60" s="55"/>
      <c r="L60" s="38">
        <v>0.38</v>
      </c>
      <c r="M60" s="55"/>
      <c r="N60" s="44">
        <v>55094340</v>
      </c>
      <c r="O60" s="54"/>
      <c r="P60" s="107">
        <v>-216913165</v>
      </c>
      <c r="Q60" s="107"/>
      <c r="R60" s="54"/>
      <c r="S60" s="44">
        <v>0</v>
      </c>
      <c r="T60" s="54"/>
      <c r="U60" s="47">
        <f t="shared" si="1"/>
        <v>-161818825</v>
      </c>
      <c r="V60" s="55"/>
      <c r="W60" s="39">
        <f>U60/درآمد!$F$13*100</f>
        <v>-0.86932881964705178</v>
      </c>
    </row>
    <row r="61" spans="1:23" s="52" customFormat="1" ht="21.75" customHeight="1">
      <c r="A61" s="95" t="s">
        <v>44</v>
      </c>
      <c r="B61" s="95"/>
      <c r="D61" s="36">
        <v>0</v>
      </c>
      <c r="E61" s="53"/>
      <c r="F61" s="44">
        <v>-499104839</v>
      </c>
      <c r="G61" s="54"/>
      <c r="H61" s="44">
        <v>0</v>
      </c>
      <c r="I61" s="54"/>
      <c r="J61" s="47">
        <f t="shared" si="0"/>
        <v>-499104839</v>
      </c>
      <c r="K61" s="55"/>
      <c r="L61" s="38">
        <v>0.65</v>
      </c>
      <c r="M61" s="55"/>
      <c r="N61" s="44">
        <v>28082441</v>
      </c>
      <c r="O61" s="54"/>
      <c r="P61" s="107">
        <v>-186867494</v>
      </c>
      <c r="Q61" s="107"/>
      <c r="R61" s="54"/>
      <c r="S61" s="44">
        <v>0</v>
      </c>
      <c r="T61" s="54"/>
      <c r="U61" s="47">
        <f t="shared" si="1"/>
        <v>-158785053</v>
      </c>
      <c r="V61" s="55"/>
      <c r="W61" s="39">
        <f>U61/درآمد!$F$13*100</f>
        <v>-0.85303068232070367</v>
      </c>
    </row>
    <row r="62" spans="1:23" s="52" customFormat="1" ht="21.75" customHeight="1">
      <c r="A62" s="95" t="s">
        <v>68</v>
      </c>
      <c r="B62" s="95"/>
      <c r="D62" s="36">
        <v>0</v>
      </c>
      <c r="E62" s="53"/>
      <c r="F62" s="44">
        <v>-514420875</v>
      </c>
      <c r="G62" s="54"/>
      <c r="H62" s="44">
        <v>0</v>
      </c>
      <c r="I62" s="54"/>
      <c r="J62" s="47">
        <f t="shared" si="0"/>
        <v>-514420875</v>
      </c>
      <c r="K62" s="55"/>
      <c r="L62" s="38">
        <v>0.67</v>
      </c>
      <c r="M62" s="55"/>
      <c r="N62" s="44">
        <v>732981620</v>
      </c>
      <c r="O62" s="54"/>
      <c r="P62" s="107">
        <v>-912040875</v>
      </c>
      <c r="Q62" s="107"/>
      <c r="R62" s="54"/>
      <c r="S62" s="44">
        <v>0</v>
      </c>
      <c r="T62" s="54"/>
      <c r="U62" s="47">
        <f t="shared" si="1"/>
        <v>-179059255</v>
      </c>
      <c r="V62" s="55"/>
      <c r="W62" s="39">
        <f>U62/درآمد!$F$13*100</f>
        <v>-0.96194846796119338</v>
      </c>
    </row>
    <row r="63" spans="1:23" s="52" customFormat="1" ht="21.75" customHeight="1">
      <c r="A63" s="95" t="s">
        <v>48</v>
      </c>
      <c r="B63" s="95"/>
      <c r="D63" s="36">
        <v>0</v>
      </c>
      <c r="E63" s="53"/>
      <c r="F63" s="44">
        <v>-117636</v>
      </c>
      <c r="G63" s="54"/>
      <c r="H63" s="44">
        <v>0</v>
      </c>
      <c r="I63" s="54"/>
      <c r="J63" s="47">
        <f t="shared" si="0"/>
        <v>-117636</v>
      </c>
      <c r="K63" s="55"/>
      <c r="L63" s="38">
        <v>0</v>
      </c>
      <c r="M63" s="55"/>
      <c r="N63" s="44">
        <v>789580</v>
      </c>
      <c r="O63" s="54"/>
      <c r="P63" s="107">
        <v>-63640</v>
      </c>
      <c r="Q63" s="107"/>
      <c r="R63" s="54"/>
      <c r="S63" s="44">
        <v>0</v>
      </c>
      <c r="T63" s="54"/>
      <c r="U63" s="47">
        <f t="shared" si="1"/>
        <v>725940</v>
      </c>
      <c r="V63" s="55"/>
      <c r="W63" s="39">
        <f>U63/درآمد!$F$13*100</f>
        <v>3.89992056446202E-3</v>
      </c>
    </row>
    <row r="64" spans="1:23" s="52" customFormat="1" ht="21.75" customHeight="1">
      <c r="A64" s="95" t="s">
        <v>69</v>
      </c>
      <c r="B64" s="95"/>
      <c r="D64" s="36">
        <v>0</v>
      </c>
      <c r="E64" s="53"/>
      <c r="F64" s="44">
        <v>-497196951</v>
      </c>
      <c r="G64" s="54"/>
      <c r="H64" s="44">
        <v>0</v>
      </c>
      <c r="I64" s="54"/>
      <c r="J64" s="47">
        <f t="shared" si="0"/>
        <v>-497196951</v>
      </c>
      <c r="K64" s="55"/>
      <c r="L64" s="38">
        <v>0.65</v>
      </c>
      <c r="M64" s="55"/>
      <c r="N64" s="44">
        <v>145876671</v>
      </c>
      <c r="O64" s="54"/>
      <c r="P64" s="107">
        <v>-505185982</v>
      </c>
      <c r="Q64" s="107"/>
      <c r="R64" s="54"/>
      <c r="S64" s="44">
        <v>0</v>
      </c>
      <c r="T64" s="54"/>
      <c r="U64" s="47">
        <f t="shared" si="1"/>
        <v>-359309311</v>
      </c>
      <c r="V64" s="55"/>
      <c r="W64" s="39">
        <f>U64/درآمد!$F$13*100</f>
        <v>-1.9302941992059663</v>
      </c>
    </row>
    <row r="65" spans="1:23" s="52" customFormat="1" ht="21.75" customHeight="1">
      <c r="A65" s="95" t="s">
        <v>66</v>
      </c>
      <c r="B65" s="95"/>
      <c r="D65" s="36">
        <v>0</v>
      </c>
      <c r="E65" s="53"/>
      <c r="F65" s="44">
        <v>-1212389905</v>
      </c>
      <c r="G65" s="54"/>
      <c r="H65" s="44">
        <v>0</v>
      </c>
      <c r="I65" s="54"/>
      <c r="J65" s="47">
        <f t="shared" si="0"/>
        <v>-1212389905</v>
      </c>
      <c r="K65" s="55"/>
      <c r="L65" s="38">
        <v>1.57</v>
      </c>
      <c r="M65" s="55"/>
      <c r="N65" s="44">
        <v>0</v>
      </c>
      <c r="O65" s="54"/>
      <c r="P65" s="107">
        <v>-1139614042</v>
      </c>
      <c r="Q65" s="107"/>
      <c r="R65" s="54"/>
      <c r="S65" s="44">
        <v>0</v>
      </c>
      <c r="T65" s="54"/>
      <c r="U65" s="47">
        <f t="shared" si="1"/>
        <v>-1139614042</v>
      </c>
      <c r="V65" s="55"/>
      <c r="W65" s="39">
        <f>U65/درآمد!$F$13*100</f>
        <v>-6.1222748959218167</v>
      </c>
    </row>
    <row r="66" spans="1:23" s="52" customFormat="1" ht="21.75" customHeight="1">
      <c r="A66" s="95" t="s">
        <v>53</v>
      </c>
      <c r="B66" s="95"/>
      <c r="D66" s="36">
        <v>0</v>
      </c>
      <c r="E66" s="53"/>
      <c r="F66" s="44">
        <v>-611889295</v>
      </c>
      <c r="G66" s="54"/>
      <c r="H66" s="44">
        <v>0</v>
      </c>
      <c r="I66" s="54"/>
      <c r="J66" s="47">
        <f t="shared" si="0"/>
        <v>-611889295</v>
      </c>
      <c r="K66" s="55"/>
      <c r="L66" s="38">
        <v>0.79</v>
      </c>
      <c r="M66" s="55"/>
      <c r="N66" s="44">
        <v>0</v>
      </c>
      <c r="O66" s="54"/>
      <c r="P66" s="107">
        <v>-558438601</v>
      </c>
      <c r="Q66" s="107"/>
      <c r="R66" s="54"/>
      <c r="S66" s="44">
        <v>0</v>
      </c>
      <c r="T66" s="54"/>
      <c r="U66" s="47">
        <f t="shared" si="1"/>
        <v>-558438601</v>
      </c>
      <c r="V66" s="55"/>
      <c r="W66" s="39">
        <f>U66/درآمد!$F$13*100</f>
        <v>-3.0000636196232477</v>
      </c>
    </row>
    <row r="67" spans="1:23" s="52" customFormat="1" ht="21.75" customHeight="1">
      <c r="A67" s="95" t="s">
        <v>19</v>
      </c>
      <c r="B67" s="95"/>
      <c r="D67" s="36">
        <v>0</v>
      </c>
      <c r="E67" s="53"/>
      <c r="F67" s="44">
        <v>-1377702529</v>
      </c>
      <c r="G67" s="54"/>
      <c r="H67" s="44">
        <v>0</v>
      </c>
      <c r="I67" s="54"/>
      <c r="J67" s="47">
        <f t="shared" si="0"/>
        <v>-1377702529</v>
      </c>
      <c r="K67" s="55"/>
      <c r="L67" s="38">
        <v>1.79</v>
      </c>
      <c r="M67" s="55"/>
      <c r="N67" s="44">
        <v>0</v>
      </c>
      <c r="O67" s="54"/>
      <c r="P67" s="107">
        <v>-1404988929</v>
      </c>
      <c r="Q67" s="107"/>
      <c r="R67" s="54"/>
      <c r="S67" s="44">
        <v>0</v>
      </c>
      <c r="T67" s="54"/>
      <c r="U67" s="47">
        <f t="shared" si="1"/>
        <v>-1404988929</v>
      </c>
      <c r="V67" s="55"/>
      <c r="W67" s="39">
        <f>U67/درآمد!$F$13*100</f>
        <v>-7.5479312574710971</v>
      </c>
    </row>
    <row r="68" spans="1:23" s="52" customFormat="1" ht="21.75" customHeight="1">
      <c r="A68" s="95" t="s">
        <v>59</v>
      </c>
      <c r="B68" s="95"/>
      <c r="D68" s="36">
        <v>0</v>
      </c>
      <c r="E68" s="53"/>
      <c r="F68" s="44">
        <v>-5176238930</v>
      </c>
      <c r="G68" s="54"/>
      <c r="H68" s="44">
        <v>0</v>
      </c>
      <c r="I68" s="54"/>
      <c r="J68" s="47">
        <f t="shared" si="0"/>
        <v>-5176238930</v>
      </c>
      <c r="K68" s="55"/>
      <c r="L68" s="38">
        <v>6.72</v>
      </c>
      <c r="M68" s="55"/>
      <c r="N68" s="44">
        <v>0</v>
      </c>
      <c r="O68" s="54"/>
      <c r="P68" s="107">
        <v>-53363288</v>
      </c>
      <c r="Q68" s="107"/>
      <c r="R68" s="54"/>
      <c r="S68" s="44">
        <v>0</v>
      </c>
      <c r="T68" s="54"/>
      <c r="U68" s="47">
        <f t="shared" si="1"/>
        <v>-53363288</v>
      </c>
      <c r="V68" s="55"/>
      <c r="W68" s="39">
        <f>U68/درآمد!$F$13*100</f>
        <v>-0.2866801447206509</v>
      </c>
    </row>
    <row r="69" spans="1:23" s="52" customFormat="1" ht="21.75" customHeight="1">
      <c r="A69" s="95" t="s">
        <v>28</v>
      </c>
      <c r="B69" s="95"/>
      <c r="D69" s="36">
        <v>0</v>
      </c>
      <c r="E69" s="53"/>
      <c r="F69" s="44">
        <v>-1109541313</v>
      </c>
      <c r="G69" s="54"/>
      <c r="H69" s="44">
        <v>0</v>
      </c>
      <c r="I69" s="54"/>
      <c r="J69" s="47">
        <f t="shared" si="0"/>
        <v>-1109541313</v>
      </c>
      <c r="K69" s="55"/>
      <c r="L69" s="38">
        <v>1.44</v>
      </c>
      <c r="M69" s="55"/>
      <c r="N69" s="44">
        <v>0</v>
      </c>
      <c r="O69" s="54"/>
      <c r="P69" s="107">
        <v>392084632</v>
      </c>
      <c r="Q69" s="107"/>
      <c r="R69" s="54"/>
      <c r="S69" s="44">
        <v>0</v>
      </c>
      <c r="T69" s="54"/>
      <c r="U69" s="47">
        <f t="shared" si="1"/>
        <v>392084632</v>
      </c>
      <c r="V69" s="55"/>
      <c r="W69" s="39">
        <f>U69/درآمد!$F$13*100</f>
        <v>2.1063709388466307</v>
      </c>
    </row>
    <row r="70" spans="1:23" s="52" customFormat="1" ht="21.75" customHeight="1">
      <c r="A70" s="95" t="s">
        <v>37</v>
      </c>
      <c r="B70" s="95"/>
      <c r="D70" s="36">
        <v>0</v>
      </c>
      <c r="E70" s="53"/>
      <c r="F70" s="44">
        <v>-2200251878</v>
      </c>
      <c r="G70" s="54"/>
      <c r="H70" s="44">
        <v>0</v>
      </c>
      <c r="I70" s="54"/>
      <c r="J70" s="47">
        <f t="shared" si="0"/>
        <v>-2200251878</v>
      </c>
      <c r="K70" s="55"/>
      <c r="L70" s="38">
        <v>2.86</v>
      </c>
      <c r="M70" s="55"/>
      <c r="N70" s="44">
        <v>0</v>
      </c>
      <c r="O70" s="54"/>
      <c r="P70" s="107">
        <v>-1364521211</v>
      </c>
      <c r="Q70" s="107"/>
      <c r="R70" s="54"/>
      <c r="S70" s="44">
        <v>0</v>
      </c>
      <c r="T70" s="54"/>
      <c r="U70" s="47">
        <f t="shared" si="1"/>
        <v>-1364521211</v>
      </c>
      <c r="V70" s="55"/>
      <c r="W70" s="39">
        <f>U70/درآمد!$F$13*100</f>
        <v>-7.3305291503754004</v>
      </c>
    </row>
    <row r="71" spans="1:23" s="52" customFormat="1" ht="21.75" customHeight="1">
      <c r="A71" s="95" t="s">
        <v>72</v>
      </c>
      <c r="B71" s="95"/>
      <c r="D71" s="36">
        <v>0</v>
      </c>
      <c r="E71" s="53"/>
      <c r="F71" s="44">
        <v>-1157086041</v>
      </c>
      <c r="G71" s="54"/>
      <c r="H71" s="44">
        <v>0</v>
      </c>
      <c r="I71" s="54"/>
      <c r="J71" s="47">
        <f t="shared" si="0"/>
        <v>-1157086041</v>
      </c>
      <c r="K71" s="55"/>
      <c r="L71" s="38">
        <v>1.5</v>
      </c>
      <c r="M71" s="55"/>
      <c r="N71" s="44">
        <v>0</v>
      </c>
      <c r="O71" s="54"/>
      <c r="P71" s="107">
        <v>-1157086041</v>
      </c>
      <c r="Q71" s="107"/>
      <c r="R71" s="54"/>
      <c r="S71" s="44">
        <v>0</v>
      </c>
      <c r="T71" s="54"/>
      <c r="U71" s="47">
        <f t="shared" si="1"/>
        <v>-1157086041</v>
      </c>
      <c r="V71" s="55"/>
      <c r="W71" s="39">
        <f>U71/درآمد!$F$13*100</f>
        <v>-6.216138587414723</v>
      </c>
    </row>
    <row r="72" spans="1:23" s="52" customFormat="1" ht="21.75" customHeight="1">
      <c r="A72" s="95" t="s">
        <v>70</v>
      </c>
      <c r="B72" s="95"/>
      <c r="D72" s="36">
        <v>0</v>
      </c>
      <c r="E72" s="53"/>
      <c r="F72" s="44">
        <v>96639750</v>
      </c>
      <c r="G72" s="54"/>
      <c r="H72" s="44">
        <v>0</v>
      </c>
      <c r="I72" s="54"/>
      <c r="J72" s="47">
        <f t="shared" si="0"/>
        <v>96639750</v>
      </c>
      <c r="K72" s="55"/>
      <c r="L72" s="38">
        <v>-0.13</v>
      </c>
      <c r="M72" s="55"/>
      <c r="N72" s="44">
        <v>0</v>
      </c>
      <c r="O72" s="54"/>
      <c r="P72" s="107">
        <v>57678207</v>
      </c>
      <c r="Q72" s="107"/>
      <c r="R72" s="54"/>
      <c r="S72" s="44">
        <v>0</v>
      </c>
      <c r="T72" s="54"/>
      <c r="U72" s="47">
        <f t="shared" si="1"/>
        <v>57678207</v>
      </c>
      <c r="V72" s="55"/>
      <c r="W72" s="39">
        <f>U72/درآمد!$F$13*100</f>
        <v>0.30986090530980137</v>
      </c>
    </row>
    <row r="73" spans="1:23" s="52" customFormat="1" ht="21.75" customHeight="1">
      <c r="A73" s="95" t="s">
        <v>73</v>
      </c>
      <c r="B73" s="95"/>
      <c r="D73" s="36">
        <v>0</v>
      </c>
      <c r="E73" s="53"/>
      <c r="F73" s="44">
        <v>39692450</v>
      </c>
      <c r="G73" s="54"/>
      <c r="H73" s="44">
        <v>0</v>
      </c>
      <c r="I73" s="54"/>
      <c r="J73" s="47">
        <f t="shared" si="0"/>
        <v>39692450</v>
      </c>
      <c r="K73" s="55"/>
      <c r="L73" s="38">
        <v>-0.05</v>
      </c>
      <c r="M73" s="55"/>
      <c r="N73" s="44">
        <v>0</v>
      </c>
      <c r="O73" s="54"/>
      <c r="P73" s="107">
        <v>39692450</v>
      </c>
      <c r="Q73" s="107"/>
      <c r="R73" s="54"/>
      <c r="S73" s="44">
        <v>0</v>
      </c>
      <c r="T73" s="54"/>
      <c r="U73" s="47">
        <f t="shared" si="1"/>
        <v>39692450</v>
      </c>
      <c r="V73" s="55"/>
      <c r="W73" s="39">
        <f>U73/درآمد!$F$13*100</f>
        <v>0.21323718490354643</v>
      </c>
    </row>
    <row r="74" spans="1:23" s="52" customFormat="1" ht="21.75" customHeight="1">
      <c r="A74" s="95" t="s">
        <v>30</v>
      </c>
      <c r="B74" s="95"/>
      <c r="D74" s="36">
        <v>0</v>
      </c>
      <c r="E74" s="53"/>
      <c r="F74" s="44">
        <v>-495036900</v>
      </c>
      <c r="G74" s="54"/>
      <c r="H74" s="44">
        <v>0</v>
      </c>
      <c r="I74" s="54"/>
      <c r="J74" s="47">
        <f t="shared" ref="J74:J75" si="2">H74+F74+D74</f>
        <v>-495036900</v>
      </c>
      <c r="K74" s="55"/>
      <c r="L74" s="38">
        <v>0.64</v>
      </c>
      <c r="M74" s="55"/>
      <c r="N74" s="44">
        <v>0</v>
      </c>
      <c r="O74" s="54"/>
      <c r="P74" s="107">
        <v>-74705149</v>
      </c>
      <c r="Q74" s="107"/>
      <c r="R74" s="54"/>
      <c r="S74" s="44">
        <v>0</v>
      </c>
      <c r="T74" s="54"/>
      <c r="U74" s="47">
        <f t="shared" ref="U74:U75" si="3">S74+P74+N74</f>
        <v>-74705149</v>
      </c>
      <c r="V74" s="55"/>
      <c r="W74" s="39">
        <f>U74/درآمد!$F$13*100</f>
        <v>-0.40133364583340125</v>
      </c>
    </row>
    <row r="75" spans="1:23" s="52" customFormat="1" ht="21.75" customHeight="1">
      <c r="A75" s="97" t="s">
        <v>75</v>
      </c>
      <c r="B75" s="97"/>
      <c r="D75" s="33">
        <v>0</v>
      </c>
      <c r="E75" s="53"/>
      <c r="F75" s="45">
        <v>-1086032339</v>
      </c>
      <c r="G75" s="54"/>
      <c r="H75" s="45">
        <v>0</v>
      </c>
      <c r="I75" s="54"/>
      <c r="J75" s="47">
        <f t="shared" si="2"/>
        <v>-1086032339</v>
      </c>
      <c r="K75" s="55"/>
      <c r="L75" s="40">
        <v>1.41</v>
      </c>
      <c r="M75" s="55"/>
      <c r="N75" s="45">
        <v>0</v>
      </c>
      <c r="O75" s="54"/>
      <c r="P75" s="107">
        <v>-1086032339</v>
      </c>
      <c r="Q75" s="108"/>
      <c r="R75" s="54"/>
      <c r="S75" s="45">
        <v>0</v>
      </c>
      <c r="T75" s="54"/>
      <c r="U75" s="47">
        <f t="shared" si="3"/>
        <v>-1086032339</v>
      </c>
      <c r="V75" s="55"/>
      <c r="W75" s="39">
        <f>U75/درآمد!$F$13*100</f>
        <v>-5.834421374406821</v>
      </c>
    </row>
    <row r="76" spans="1:23" s="52" customFormat="1" ht="21.75" customHeight="1" thickBot="1">
      <c r="A76" s="99" t="s">
        <v>76</v>
      </c>
      <c r="B76" s="99"/>
      <c r="D76" s="34">
        <v>0</v>
      </c>
      <c r="E76" s="53"/>
      <c r="F76" s="46">
        <f>SUM(F9:F75)</f>
        <v>-73953185710</v>
      </c>
      <c r="G76" s="54"/>
      <c r="H76" s="46">
        <f>SUM(H9:H75)</f>
        <v>-2724532534</v>
      </c>
      <c r="I76" s="54"/>
      <c r="J76" s="46">
        <f>SUM(J9:J75)</f>
        <v>-76677718244</v>
      </c>
      <c r="K76" s="55"/>
      <c r="L76" s="41">
        <f>SUM(L9:L75)</f>
        <v>99.580000000000013</v>
      </c>
      <c r="M76" s="55"/>
      <c r="N76" s="46">
        <f>SUM(N9:N75)</f>
        <v>158719502188</v>
      </c>
      <c r="O76" s="54"/>
      <c r="P76" s="54"/>
      <c r="Q76" s="46">
        <f>SUM(P9:Q75)</f>
        <v>-103923604103</v>
      </c>
      <c r="R76" s="54"/>
      <c r="S76" s="46">
        <f>SUM(S9:S75)</f>
        <v>-39130287503</v>
      </c>
      <c r="T76" s="54"/>
      <c r="U76" s="46">
        <f>SUM(U9:U75)</f>
        <v>15665610582</v>
      </c>
      <c r="V76" s="55"/>
      <c r="W76" s="42">
        <f>SUM(W9:W75)</f>
        <v>84.159347692089696</v>
      </c>
    </row>
    <row r="77" spans="1:23" ht="13.5" thickTop="1">
      <c r="J77" s="80"/>
      <c r="N77" s="80">
        <f>N76-'درآمد سود سهام'!S50</f>
        <v>0</v>
      </c>
      <c r="Q77" s="80"/>
      <c r="S77" s="29"/>
      <c r="U77" s="29"/>
    </row>
    <row r="78" spans="1:23">
      <c r="S78" s="80"/>
      <c r="U78" s="29"/>
    </row>
    <row r="79" spans="1:23">
      <c r="U79" s="29"/>
    </row>
    <row r="80" spans="1:23">
      <c r="U80" s="29"/>
    </row>
  </sheetData>
  <mergeCells count="145">
    <mergeCell ref="A74:B74"/>
    <mergeCell ref="P74:Q74"/>
    <mergeCell ref="A75:B75"/>
    <mergeCell ref="P75:Q75"/>
    <mergeCell ref="A76:B76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view="pageBreakPreview" topLeftCell="D1" zoomScaleNormal="100" zoomScaleSheetLayoutView="100" workbookViewId="0">
      <selection activeCell="R26" sqref="R26"/>
    </sheetView>
  </sheetViews>
  <sheetFormatPr defaultRowHeight="12.75"/>
  <cols>
    <col min="1" max="1" width="5.140625" customWidth="1"/>
    <col min="2" max="2" width="25.425781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4.45" customHeight="1"/>
    <row r="5" spans="1:18" ht="14.45" customHeight="1">
      <c r="A5" s="1" t="s">
        <v>146</v>
      </c>
      <c r="B5" s="90" t="s">
        <v>147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14.45" customHeight="1">
      <c r="D6" s="91" t="s">
        <v>130</v>
      </c>
      <c r="E6" s="91"/>
      <c r="F6" s="91"/>
      <c r="G6" s="91"/>
      <c r="H6" s="91"/>
      <c r="I6" s="91"/>
      <c r="J6" s="91"/>
      <c r="L6" s="91" t="s">
        <v>131</v>
      </c>
      <c r="M6" s="91"/>
      <c r="N6" s="91"/>
      <c r="O6" s="91"/>
      <c r="P6" s="91"/>
      <c r="Q6" s="91"/>
      <c r="R6" s="9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91" t="s">
        <v>148</v>
      </c>
      <c r="B8" s="91"/>
      <c r="D8" s="2" t="s">
        <v>149</v>
      </c>
      <c r="F8" s="2" t="s">
        <v>134</v>
      </c>
      <c r="H8" s="2" t="s">
        <v>135</v>
      </c>
      <c r="J8" s="2" t="s">
        <v>76</v>
      </c>
      <c r="L8" s="2" t="s">
        <v>149</v>
      </c>
      <c r="N8" s="2" t="s">
        <v>134</v>
      </c>
      <c r="P8" s="2" t="s">
        <v>135</v>
      </c>
      <c r="R8" s="2" t="s">
        <v>76</v>
      </c>
    </row>
    <row r="9" spans="1:18" ht="28.5" customHeight="1">
      <c r="A9" s="103" t="s">
        <v>99</v>
      </c>
      <c r="B9" s="103"/>
      <c r="D9" s="23">
        <v>149059756</v>
      </c>
      <c r="E9" s="14"/>
      <c r="F9" s="23">
        <v>0</v>
      </c>
      <c r="G9" s="14"/>
      <c r="H9" s="23">
        <v>-25358055</v>
      </c>
      <c r="I9" s="14"/>
      <c r="J9" s="23">
        <v>123701701</v>
      </c>
      <c r="K9" s="14"/>
      <c r="L9" s="23">
        <v>2382566203</v>
      </c>
      <c r="M9" s="14"/>
      <c r="N9" s="23">
        <v>0</v>
      </c>
      <c r="O9" s="14"/>
      <c r="P9" s="23">
        <v>-36240563</v>
      </c>
      <c r="Q9" s="14"/>
      <c r="R9" s="23">
        <v>2346325640</v>
      </c>
    </row>
    <row r="10" spans="1:18" ht="28.5" customHeight="1">
      <c r="A10" s="99" t="s">
        <v>76</v>
      </c>
      <c r="B10" s="99"/>
      <c r="D10" s="19">
        <f>SUM(D9)</f>
        <v>149059756</v>
      </c>
      <c r="E10" s="14"/>
      <c r="F10" s="19">
        <v>0</v>
      </c>
      <c r="G10" s="14"/>
      <c r="H10" s="19">
        <f>SUM(H9)</f>
        <v>-25358055</v>
      </c>
      <c r="I10" s="14"/>
      <c r="J10" s="19">
        <f>SUM(J9)</f>
        <v>123701701</v>
      </c>
      <c r="K10" s="14"/>
      <c r="L10" s="19">
        <f>SUM(L9)</f>
        <v>2382566203</v>
      </c>
      <c r="M10" s="14"/>
      <c r="N10" s="19">
        <v>0</v>
      </c>
      <c r="O10" s="14"/>
      <c r="P10" s="19">
        <f>SUM(P9)</f>
        <v>-36240563</v>
      </c>
      <c r="Q10" s="14"/>
      <c r="R10" s="19">
        <f>SUM(R9)</f>
        <v>2346325640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view="pageBreakPreview" zoomScaleNormal="100" zoomScaleSheetLayoutView="100" workbookViewId="0">
      <selection activeCell="L27" sqref="L27"/>
    </sheetView>
  </sheetViews>
  <sheetFormatPr defaultRowHeight="12.75"/>
  <cols>
    <col min="1" max="1" width="5.140625" customWidth="1"/>
    <col min="2" max="2" width="54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.75" customHeight="1">
      <c r="A2" s="88" t="s">
        <v>111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75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4.45" customHeight="1"/>
    <row r="5" spans="1:10" ht="14.45" customHeight="1">
      <c r="A5" s="1" t="s">
        <v>150</v>
      </c>
      <c r="B5" s="90" t="s">
        <v>151</v>
      </c>
      <c r="C5" s="90"/>
      <c r="D5" s="90"/>
      <c r="E5" s="90"/>
      <c r="F5" s="90"/>
      <c r="G5" s="90"/>
      <c r="H5" s="90"/>
      <c r="I5" s="90"/>
      <c r="J5" s="90"/>
    </row>
    <row r="6" spans="1:10" ht="14.45" customHeight="1">
      <c r="D6" s="91" t="s">
        <v>130</v>
      </c>
      <c r="E6" s="91"/>
      <c r="F6" s="91"/>
      <c r="H6" s="91" t="s">
        <v>131</v>
      </c>
      <c r="I6" s="91"/>
      <c r="J6" s="109"/>
    </row>
    <row r="7" spans="1:10" ht="36.4" customHeight="1">
      <c r="A7" s="91" t="s">
        <v>152</v>
      </c>
      <c r="B7" s="91"/>
      <c r="D7" s="12" t="s">
        <v>153</v>
      </c>
      <c r="E7" s="3"/>
      <c r="F7" s="75" t="s">
        <v>154</v>
      </c>
      <c r="H7" s="12" t="s">
        <v>153</v>
      </c>
      <c r="I7" s="3"/>
      <c r="J7" s="79" t="s">
        <v>154</v>
      </c>
    </row>
    <row r="8" spans="1:10" ht="21.75" customHeight="1">
      <c r="A8" s="93" t="s">
        <v>109</v>
      </c>
      <c r="B8" s="93"/>
      <c r="D8" s="15">
        <v>63850112</v>
      </c>
      <c r="E8" s="14"/>
      <c r="F8" s="31">
        <f>D8/$D$10*100</f>
        <v>98.577576695999142</v>
      </c>
      <c r="G8" s="14"/>
      <c r="H8" s="15">
        <v>109570777</v>
      </c>
      <c r="J8" s="77">
        <f>H8/$H$10*100</f>
        <v>94.725920011085194</v>
      </c>
    </row>
    <row r="9" spans="1:10" ht="21.75" customHeight="1">
      <c r="A9" s="97" t="s">
        <v>110</v>
      </c>
      <c r="B9" s="97"/>
      <c r="D9" s="18">
        <v>921324</v>
      </c>
      <c r="E9" s="14"/>
      <c r="F9" s="31">
        <f>D9/$D$10*100</f>
        <v>1.4224233040008563</v>
      </c>
      <c r="G9" s="14"/>
      <c r="H9" s="18">
        <v>6100601</v>
      </c>
      <c r="J9" s="77">
        <f>H9/$H$10*100</f>
        <v>5.2740799889148029</v>
      </c>
    </row>
    <row r="10" spans="1:10" ht="21.75" customHeight="1" thickBot="1">
      <c r="A10" s="99" t="s">
        <v>76</v>
      </c>
      <c r="B10" s="99"/>
      <c r="D10" s="19">
        <f>SUM(D8:D9)</f>
        <v>64771436</v>
      </c>
      <c r="E10" s="14"/>
      <c r="F10" s="76">
        <f>SUM(F8:F9)</f>
        <v>100</v>
      </c>
      <c r="G10" s="14"/>
      <c r="H10" s="19">
        <f>SUM(H8:H9)</f>
        <v>115671378</v>
      </c>
      <c r="J10" s="78">
        <f>SUM(J8:J9)</f>
        <v>100</v>
      </c>
    </row>
    <row r="11" spans="1:10" ht="13.5" thickTop="1"/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dcterms:created xsi:type="dcterms:W3CDTF">2024-10-28T06:23:54Z</dcterms:created>
  <dcterms:modified xsi:type="dcterms:W3CDTF">2024-10-30T12:24:53Z</dcterms:modified>
</cp:coreProperties>
</file>