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5-پتروشیمی دماوند\عملیات حسابداری\گزارش پرتفوی\1403\14030830\"/>
    </mc:Choice>
  </mc:AlternateContent>
  <xr:revisionPtr revIDLastSave="0" documentId="13_ncr:1_{8BCBDA57-A276-4E6E-B9A5-C4A02CA5B499}" xr6:coauthVersionLast="47" xr6:coauthVersionMax="47" xr10:uidLastSave="{00000000-0000-0000-0000-000000000000}"/>
  <bookViews>
    <workbookView xWindow="-120" yWindow="-120" windowWidth="29040" windowHeight="15840" tabRatio="884" xr2:uid="{00000000-000D-0000-FFFF-FFFF00000000}"/>
  </bookViews>
  <sheets>
    <sheet name="صورت وضعیت" sheetId="1" r:id="rId1"/>
    <sheet name="سهام" sheetId="2" r:id="rId2"/>
    <sheet name="اوراق مشتقه" sheetId="3" r:id="rId3"/>
    <sheet name="سپرده" sheetId="7" r:id="rId4"/>
    <sheet name="درآمد" sheetId="8" r:id="rId5"/>
    <sheet name="1-2" sheetId="9" r:id="rId6"/>
    <sheet name="2-2" sheetId="11" r:id="rId7"/>
    <sheet name="3-2" sheetId="13" r:id="rId8"/>
    <sheet name="4-2" sheetId="14" r:id="rId9"/>
    <sheet name="درآمد سود سهام" sheetId="15" r:id="rId10"/>
    <sheet name="سود اوراق بهادار" sheetId="17" r:id="rId11"/>
    <sheet name="سود سپرده بانکی" sheetId="18" r:id="rId12"/>
    <sheet name="درآمد ناشی از فروش" sheetId="19" r:id="rId13"/>
    <sheet name="درآمد اعمال اختیار" sheetId="20" r:id="rId14"/>
    <sheet name="درآمد ناشی از تغییر قیمت اوراق" sheetId="21" r:id="rId15"/>
  </sheets>
  <definedNames>
    <definedName name="_xlnm.Print_Area" localSheetId="5">'1-2'!$A$1:$W$79</definedName>
    <definedName name="_xlnm.Print_Area" localSheetId="6">'2-2'!$A$1:$S$10</definedName>
    <definedName name="_xlnm.Print_Area" localSheetId="7">'3-2'!$A$1:$K$16</definedName>
    <definedName name="_xlnm.Print_Area" localSheetId="8">'4-2'!$A$1:$G$14</definedName>
    <definedName name="_xlnm.Print_Area" localSheetId="2">'اوراق مشتقه'!$A$1:$AW$13</definedName>
    <definedName name="_xlnm.Print_Area" localSheetId="4">درآمد!$A$1:$K$12</definedName>
    <definedName name="_xlnm.Print_Area" localSheetId="13">'درآمد اعمال اختیار'!$A$1:$Z$11</definedName>
    <definedName name="_xlnm.Print_Area" localSheetId="9">'درآمد سود سهام'!$A$1:$T$50</definedName>
    <definedName name="_xlnm.Print_Area" localSheetId="14">'درآمد ناشی از تغییر قیمت اوراق'!$A$1:$S$66</definedName>
    <definedName name="_xlnm.Print_Area" localSheetId="12">'درآمد ناشی از فروش'!$A$1:$R$62</definedName>
    <definedName name="_xlnm.Print_Area" localSheetId="3">سپرده!$A$1:$M$15</definedName>
    <definedName name="_xlnm.Print_Area" localSheetId="10">'سود اوراق بهادار'!$A$1:$T$23</definedName>
    <definedName name="_xlnm.Print_Area" localSheetId="11">'سود سپرده بانکی'!$A$1:$N$24</definedName>
    <definedName name="_xlnm.Print_Area" localSheetId="1">سهام!$A$1:$AA$68</definedName>
    <definedName name="_xlnm.Print_Area" localSheetId="0">'صورت وضعیت'!$A$1:$B$59</definedName>
  </definedNames>
  <calcPr calcId="191029"/>
</workbook>
</file>

<file path=xl/calcChain.xml><?xml version="1.0" encoding="utf-8"?>
<calcChain xmlns="http://schemas.openxmlformats.org/spreadsheetml/2006/main">
  <c r="O61" i="19" l="1"/>
  <c r="Q61" i="19"/>
  <c r="Q66" i="21"/>
  <c r="O66" i="21"/>
  <c r="M66" i="21"/>
  <c r="K66" i="21"/>
  <c r="I66" i="21"/>
  <c r="M61" i="19"/>
  <c r="O50" i="15"/>
  <c r="Q50" i="15"/>
  <c r="S50" i="15"/>
  <c r="T79" i="9"/>
  <c r="J11" i="7"/>
  <c r="R79" i="9" l="1"/>
  <c r="P79" i="9"/>
  <c r="P10" i="11"/>
  <c r="R9" i="11"/>
  <c r="R10" i="11" s="1"/>
  <c r="F9" i="8" s="1"/>
  <c r="N10" i="11"/>
  <c r="T78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9" i="9"/>
  <c r="F8" i="8" s="1"/>
  <c r="N79" i="9"/>
  <c r="H10" i="13"/>
  <c r="D10" i="14"/>
  <c r="F10" i="14"/>
  <c r="W68" i="2"/>
  <c r="Y68" i="2"/>
  <c r="F10" i="8" l="1"/>
  <c r="J10" i="8" s="1"/>
  <c r="J9" i="8"/>
  <c r="J8" i="8" l="1"/>
  <c r="F11" i="8"/>
  <c r="J11" i="8" s="1"/>
  <c r="F12" i="8" l="1"/>
  <c r="V78" i="9" l="1"/>
  <c r="V77" i="9"/>
  <c r="V76" i="9"/>
  <c r="V75" i="9"/>
  <c r="V74" i="9"/>
  <c r="V73" i="9"/>
  <c r="V72" i="9"/>
  <c r="V71" i="9"/>
  <c r="V70" i="9"/>
  <c r="V69" i="9"/>
  <c r="V68" i="9"/>
  <c r="V67" i="9"/>
  <c r="V66" i="9"/>
  <c r="V65" i="9"/>
  <c r="V64" i="9"/>
  <c r="V63" i="9"/>
  <c r="V62" i="9"/>
  <c r="V61" i="9"/>
  <c r="V60" i="9"/>
  <c r="V59" i="9"/>
  <c r="V58" i="9"/>
  <c r="V57" i="9"/>
  <c r="V56" i="9"/>
  <c r="V55" i="9"/>
  <c r="V54" i="9"/>
  <c r="V53" i="9"/>
  <c r="V52" i="9"/>
  <c r="V51" i="9"/>
  <c r="V50" i="9"/>
  <c r="V49" i="9"/>
  <c r="V48" i="9"/>
  <c r="V47" i="9"/>
  <c r="V46" i="9"/>
  <c r="V45" i="9"/>
  <c r="V44" i="9"/>
  <c r="V43" i="9"/>
  <c r="V42" i="9"/>
  <c r="V41" i="9"/>
  <c r="V40" i="9"/>
  <c r="V39" i="9"/>
  <c r="V38" i="9"/>
  <c r="V37" i="9"/>
  <c r="V36" i="9"/>
  <c r="V35" i="9"/>
  <c r="V34" i="9"/>
  <c r="V33" i="9"/>
  <c r="V32" i="9"/>
  <c r="V31" i="9"/>
  <c r="V30" i="9"/>
  <c r="V29" i="9"/>
  <c r="V28" i="9"/>
  <c r="V27" i="9"/>
  <c r="V26" i="9"/>
  <c r="V25" i="9"/>
  <c r="V24" i="9"/>
  <c r="V23" i="9"/>
  <c r="V22" i="9"/>
  <c r="V21" i="9"/>
  <c r="V20" i="9"/>
  <c r="V19" i="9"/>
  <c r="V18" i="9"/>
  <c r="V17" i="9"/>
  <c r="V16" i="9"/>
  <c r="V15" i="9"/>
  <c r="V14" i="9"/>
  <c r="V13" i="9"/>
  <c r="V12" i="9"/>
  <c r="V11" i="9"/>
  <c r="V10" i="9"/>
  <c r="V9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78" i="9"/>
  <c r="L11" i="9"/>
  <c r="L10" i="9"/>
  <c r="L9" i="9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9" i="2"/>
  <c r="G66" i="21"/>
  <c r="E66" i="21"/>
  <c r="C66" i="21"/>
  <c r="K10" i="20"/>
  <c r="M10" i="20"/>
  <c r="O10" i="20"/>
  <c r="U10" i="20"/>
  <c r="S10" i="20"/>
  <c r="Q10" i="20"/>
  <c r="Y10" i="20"/>
  <c r="W10" i="20"/>
  <c r="E61" i="19"/>
  <c r="G61" i="19"/>
  <c r="I61" i="19"/>
  <c r="K10" i="18"/>
  <c r="M10" i="18"/>
  <c r="I10" i="18"/>
  <c r="G10" i="18"/>
  <c r="E10" i="18"/>
  <c r="C10" i="18"/>
  <c r="I9" i="17"/>
  <c r="K9" i="17"/>
  <c r="M9" i="17"/>
  <c r="Q9" i="17"/>
  <c r="S9" i="17"/>
  <c r="O9" i="17"/>
  <c r="M50" i="15"/>
  <c r="K50" i="15"/>
  <c r="I50" i="15"/>
  <c r="J8" i="13"/>
  <c r="D10" i="13"/>
  <c r="F9" i="13" s="1"/>
  <c r="L11" i="7"/>
  <c r="H11" i="7"/>
  <c r="F11" i="7"/>
  <c r="D11" i="7"/>
  <c r="J12" i="8"/>
  <c r="J79" i="9"/>
  <c r="H79" i="9"/>
  <c r="D79" i="9"/>
  <c r="F79" i="9"/>
  <c r="Q68" i="2"/>
  <c r="M68" i="2"/>
  <c r="I68" i="2"/>
  <c r="G68" i="2"/>
  <c r="H9" i="8" l="1"/>
  <c r="H11" i="8"/>
  <c r="H10" i="8"/>
  <c r="H8" i="8"/>
  <c r="J9" i="13"/>
  <c r="J10" i="13" s="1"/>
  <c r="AA68" i="2"/>
  <c r="F8" i="13"/>
  <c r="F10" i="13" s="1"/>
  <c r="V79" i="9"/>
  <c r="L79" i="9"/>
  <c r="H12" i="8" l="1"/>
</calcChain>
</file>

<file path=xl/sharedStrings.xml><?xml version="1.0" encoding="utf-8"?>
<sst xmlns="http://schemas.openxmlformats.org/spreadsheetml/2006/main" count="599" uniqueCount="211">
  <si>
    <t>صندوق سرمایه گذاری بخشی پتروشیمی دماوند</t>
  </si>
  <si>
    <t>صورت وضعیت پرتفوی</t>
  </si>
  <si>
    <t>برای ماه منتهی به 1403/08/30</t>
  </si>
  <si>
    <t>-1</t>
  </si>
  <si>
    <t>سرمایه گذاری ها</t>
  </si>
  <si>
    <t>-1-1</t>
  </si>
  <si>
    <t>سرمایه گذاری در سهام و حق تقدم سهام</t>
  </si>
  <si>
    <t>1403/07/30</t>
  </si>
  <si>
    <t>تغییرات طی دوره</t>
  </si>
  <si>
    <t>1403/08/30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</si>
  <si>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</si>
  <si>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</si>
  <si>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</si>
  <si>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</si>
  <si>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</si>
  <si>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</si>
  <si>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</si>
  <si>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</si>
  <si>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</si>
  <si>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اختیارخ فصبا-3400-14030918</t>
  </si>
  <si>
    <t>الکتریک‌ خودرو شرق‌</t>
  </si>
  <si>
    <t>ایرکا پارت صنعت</t>
  </si>
  <si>
    <t>بیمه اتکایی ایران معین</t>
  </si>
  <si>
    <t>پاکدیس</t>
  </si>
  <si>
    <t>پتروشیمی بوعلی سینا</t>
  </si>
  <si>
    <t>پتروشیمی پردیس</t>
  </si>
  <si>
    <t>پتروشیمی تندگویان</t>
  </si>
  <si>
    <t>پتروشیمی جم</t>
  </si>
  <si>
    <t>پتروشیمی جم پیلن</t>
  </si>
  <si>
    <t>پتروشیمی زاگرس</t>
  </si>
  <si>
    <t>پتروشیمی شازند</t>
  </si>
  <si>
    <t>پتروشیمی فناوران</t>
  </si>
  <si>
    <t>پتروشیمی نوری</t>
  </si>
  <si>
    <t>پتروشیمی‌شیراز</t>
  </si>
  <si>
    <t>پخش هجرت</t>
  </si>
  <si>
    <t>پدیده شیمی قرن</t>
  </si>
  <si>
    <t>تامین سرمایه دماوند</t>
  </si>
  <si>
    <t>تامین‌ ماسه‌ ریخته‌گری‌</t>
  </si>
  <si>
    <t>تایدواترخاورمیانه</t>
  </si>
  <si>
    <t>توسعه خدمات دریایی وبندری سینا</t>
  </si>
  <si>
    <t>تولیدات پتروشیمی قائد بصیر</t>
  </si>
  <si>
    <t>تولیدی و صنعتی گوهرفام</t>
  </si>
  <si>
    <t>تولیدی‌مهرام‌</t>
  </si>
  <si>
    <t>توکا رنگ فولاد سپاهان</t>
  </si>
  <si>
    <t>داروسازی شهید قاضی</t>
  </si>
  <si>
    <t>دوده‌ صنعتی‌ پارس‌</t>
  </si>
  <si>
    <t>رادیاتور ایران‌</t>
  </si>
  <si>
    <t>زامیاد</t>
  </si>
  <si>
    <t>س. نفت و گاز و پتروشیمی تأمین</t>
  </si>
  <si>
    <t>سیمان آبیک</t>
  </si>
  <si>
    <t>سیمان ساوه</t>
  </si>
  <si>
    <t>صبا فولاد خلیج فارس</t>
  </si>
  <si>
    <t>صنایع پتروشیمی دهدشت</t>
  </si>
  <si>
    <t>صنایع شیمیایی کیمیاگران امروز</t>
  </si>
  <si>
    <t>صنایع فروآلیاژ ایران</t>
  </si>
  <si>
    <t>صنعتی زر ماکارون</t>
  </si>
  <si>
    <t>صنعتی‌ آما</t>
  </si>
  <si>
    <t>فرآوری زغال سنگ پروده طبس</t>
  </si>
  <si>
    <t>فولاد کاوه جنوب کیش</t>
  </si>
  <si>
    <t>گروه‌صنعتی‌سپاهان‌</t>
  </si>
  <si>
    <t>گسترش سوخت سبززاگرس(سهامی عام)</t>
  </si>
  <si>
    <t>گسترش نفت و گاز پارسیان</t>
  </si>
  <si>
    <t>گلتاش‌</t>
  </si>
  <si>
    <t>معدنی‌ املاح‌  ایران‌</t>
  </si>
  <si>
    <t>ملی شیمی کشاورز</t>
  </si>
  <si>
    <t>نورایستا پلاستیک</t>
  </si>
  <si>
    <t>نیروکلر</t>
  </si>
  <si>
    <t>کاشی‌ الوند</t>
  </si>
  <si>
    <t>کاشی‌ پارس‌</t>
  </si>
  <si>
    <t>کربن‌ ایران‌</t>
  </si>
  <si>
    <t>کشاورزی‌ ودامپروی‌ مگسال‌</t>
  </si>
  <si>
    <t>کشت و دام قیام اصفهان</t>
  </si>
  <si>
    <t>کشت وصنعت شریف آباد</t>
  </si>
  <si>
    <t>کلر پارس</t>
  </si>
  <si>
    <t>اختیارخ فصبا-3600-14031114</t>
  </si>
  <si>
    <t>ح . معدنی‌ املاح‌  ایران‌</t>
  </si>
  <si>
    <t>ح . تولیدی و صنعتی گوهرفام</t>
  </si>
  <si>
    <t>بین‌المللی‌توسعه‌ساختمان</t>
  </si>
  <si>
    <t>جمع</t>
  </si>
  <si>
    <t>نام سهام</t>
  </si>
  <si>
    <t>قیمت اعمال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</si>
  <si>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</si>
  <si>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</si>
  <si>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</si>
  <si>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</si>
  <si>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</si>
  <si>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</si>
  <si>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 خرید</t>
  </si>
  <si>
    <t>موقعیت خرید</t>
  </si>
  <si>
    <t>-</t>
  </si>
  <si>
    <t>1403/09/18</t>
  </si>
  <si>
    <t>1403/11/14</t>
  </si>
  <si>
    <t>تاریخ سررسید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</si>
  <si>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</si>
  <si>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</si>
  <si>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</si>
  <si>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</si>
  <si>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</si>
  <si>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</si>
  <si>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سینا گیشا 39981643700381</t>
  </si>
  <si>
    <t>0.28%</t>
  </si>
  <si>
    <t>سپرده کوتاه مدت بانک پاسارگاد جهان کودک 2908100152310221</t>
  </si>
  <si>
    <t>0.02%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</si>
  <si>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</si>
  <si>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</si>
  <si>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</si>
  <si>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</si>
  <si>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</si>
  <si>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</si>
  <si>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</si>
  <si>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</si>
  <si>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</si>
  <si>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</si>
  <si>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</si>
  <si>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</si>
  <si>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</si>
  <si>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</si>
  <si>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</si>
  <si>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</si>
  <si>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</si>
  <si>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</si>
  <si>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</si>
  <si>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</si>
  <si>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</si>
  <si>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</si>
  <si>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</si>
  <si>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دارویی‌ رازک‌</t>
  </si>
  <si>
    <t>فولاد امیرکبیرکاشان</t>
  </si>
  <si>
    <t>صنعتی مینو</t>
  </si>
  <si>
    <t>آلومینیوم‌ایران‌</t>
  </si>
  <si>
    <t>بهمن  دیزل</t>
  </si>
  <si>
    <t>کشتیرانی دریای خزر</t>
  </si>
  <si>
    <t>ذغال‌سنگ‌ نگین‌ ط‌بس‌</t>
  </si>
  <si>
    <t>پارس‌ دارو</t>
  </si>
  <si>
    <t>سیمان‌هگمتان‌</t>
  </si>
  <si>
    <t>س. صنایع‌شیمیایی‌ایران</t>
  </si>
  <si>
    <t>آنتی بیوتیک سازی ایران</t>
  </si>
  <si>
    <t>صنایع پتروشیمی تخت جمشید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</si>
  <si>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</si>
  <si>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</si>
  <si>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</si>
  <si>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</si>
  <si>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صکوک اجاره اخابر61-3ماهه23%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</si>
  <si>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</si>
  <si>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</si>
  <si>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</si>
  <si>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</si>
  <si>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</si>
  <si>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</si>
  <si>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</si>
  <si>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</si>
  <si>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</si>
  <si>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</si>
  <si>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</si>
  <si>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</si>
  <si>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</si>
  <si>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1403/05/23</t>
  </si>
  <si>
    <t>1403/04/23</t>
  </si>
  <si>
    <t>1403/04/31</t>
  </si>
  <si>
    <t>1403/04/13</t>
  </si>
  <si>
    <t>1403/04/30</t>
  </si>
  <si>
    <t>1403/03/23</t>
  </si>
  <si>
    <t>1403/02/26</t>
  </si>
  <si>
    <t>1403/02/18</t>
  </si>
  <si>
    <t>1403/04/29</t>
  </si>
  <si>
    <t>1403/05/11</t>
  </si>
  <si>
    <t>1403/04/11</t>
  </si>
  <si>
    <t>1403/03/13</t>
  </si>
  <si>
    <t>1403/02/31</t>
  </si>
  <si>
    <t>1403/03/26</t>
  </si>
  <si>
    <t>1403/06/18</t>
  </si>
  <si>
    <t>1403/04/28</t>
  </si>
  <si>
    <t>1403/03/21</t>
  </si>
  <si>
    <t>1403/03/31</t>
  </si>
  <si>
    <t>1403/04/03</t>
  </si>
  <si>
    <t>1403/03/30</t>
  </si>
  <si>
    <t>1403/04/16</t>
  </si>
  <si>
    <t>1403/02/23</t>
  </si>
  <si>
    <t>1403/02/17</t>
  </si>
  <si>
    <t>1403/04/10</t>
  </si>
  <si>
    <t>1403/02/30</t>
  </si>
  <si>
    <t>1403/02/24</t>
  </si>
  <si>
    <t>1403/04/20</t>
  </si>
  <si>
    <t>1403/01/29</t>
  </si>
  <si>
    <t>1403/02/19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</si>
  <si>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</si>
  <si>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</si>
  <si>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</si>
  <si>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</si>
  <si>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</si>
  <si>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1406/11/14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</si>
  <si>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</si>
  <si>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</si>
  <si>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</si>
  <si>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</si>
  <si>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</si>
  <si>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</si>
  <si>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</si>
  <si>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</si>
  <si>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</si>
  <si>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</si>
  <si>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</si>
  <si>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</si>
  <si>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</si>
  <si>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</si>
  <si>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</si>
  <si>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فصبا1</t>
  </si>
  <si>
    <t>ضفصبا9071</t>
  </si>
  <si>
    <t>درآمد ناشی از تغییر قیمت اوراق بهادار</t>
  </si>
  <si>
    <t>سود و زیان ناشی از تغییر قیمت</t>
  </si>
  <si>
    <t>-2-2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</si>
</sst>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_);\(0\)"/>
    <numFmt numFmtId="166" formatCode="_(* #,##0_);_(* \(#,##0\);_(* &quot;-&quot;??_);_(@_)"/>
    <numFmt numFmtId="167" formatCode="0.00_);\(0.00\)"/>
  </numFmts>
  <fonts count="14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IRANSans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IRANSans"/>
    </font>
    <font>
      <b/>
      <u/>
      <sz val="15"/>
      <color rgb="FF000000"/>
      <name val="B Nazanin"/>
      <charset val="178"/>
    </font>
    <font>
      <u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9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166" fontId="5" fillId="0" borderId="2" xfId="1" applyNumberFormat="1" applyFont="1" applyBorder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166" fontId="5" fillId="0" borderId="4" xfId="1" applyNumberFormat="1" applyFont="1" applyBorder="1" applyAlignment="1">
      <alignment horizontal="center" vertical="center"/>
    </xf>
    <xf numFmtId="166" fontId="5" fillId="0" borderId="5" xfId="1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3" fontId="7" fillId="2" borderId="0" xfId="0" applyNumberFormat="1" applyFont="1" applyFill="1" applyAlignment="1">
      <alignment horizontal="center" vertical="center"/>
    </xf>
    <xf numFmtId="166" fontId="0" fillId="0" borderId="0" xfId="1" applyNumberFormat="1" applyFont="1" applyAlignment="1">
      <alignment horizontal="left"/>
    </xf>
    <xf numFmtId="1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6" fontId="5" fillId="0" borderId="2" xfId="1" applyNumberFormat="1" applyFont="1" applyFill="1" applyBorder="1" applyAlignment="1">
      <alignment horizontal="center" vertical="center"/>
    </xf>
    <xf numFmtId="166" fontId="5" fillId="0" borderId="0" xfId="1" applyNumberFormat="1" applyFont="1" applyFill="1" applyAlignment="1">
      <alignment horizontal="center" vertical="center"/>
    </xf>
    <xf numFmtId="165" fontId="0" fillId="0" borderId="0" xfId="0" applyNumberFormat="1" applyAlignment="1">
      <alignment horizontal="left"/>
    </xf>
    <xf numFmtId="37" fontId="5" fillId="0" borderId="2" xfId="1" applyNumberFormat="1" applyFont="1" applyBorder="1" applyAlignment="1">
      <alignment horizontal="center" vertical="center"/>
    </xf>
    <xf numFmtId="37" fontId="0" fillId="0" borderId="0" xfId="1" applyNumberFormat="1" applyFont="1" applyAlignment="1">
      <alignment horizontal="center" vertical="center"/>
    </xf>
    <xf numFmtId="37" fontId="5" fillId="0" borderId="0" xfId="1" applyNumberFormat="1" applyFont="1" applyAlignment="1">
      <alignment horizontal="center" vertical="center"/>
    </xf>
    <xf numFmtId="37" fontId="5" fillId="0" borderId="4" xfId="1" applyNumberFormat="1" applyFont="1" applyBorder="1" applyAlignment="1">
      <alignment horizontal="center" vertical="center"/>
    </xf>
    <xf numFmtId="37" fontId="5" fillId="0" borderId="5" xfId="1" applyNumberFormat="1" applyFont="1" applyBorder="1" applyAlignment="1">
      <alignment horizontal="center" vertical="center"/>
    </xf>
    <xf numFmtId="37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center" vertical="center"/>
    </xf>
    <xf numFmtId="167" fontId="5" fillId="0" borderId="2" xfId="1" applyNumberFormat="1" applyFont="1" applyBorder="1" applyAlignment="1">
      <alignment horizontal="center" vertical="center"/>
    </xf>
    <xf numFmtId="167" fontId="5" fillId="0" borderId="0" xfId="1" applyNumberFormat="1" applyFont="1" applyBorder="1" applyAlignment="1">
      <alignment horizontal="center" vertical="center"/>
    </xf>
    <xf numFmtId="167" fontId="5" fillId="0" borderId="5" xfId="1" applyNumberFormat="1" applyFont="1" applyBorder="1" applyAlignment="1">
      <alignment horizontal="center" vertical="center"/>
    </xf>
    <xf numFmtId="167" fontId="5" fillId="0" borderId="0" xfId="1" applyNumberFormat="1" applyFont="1" applyAlignment="1">
      <alignment horizontal="center" vertical="center"/>
    </xf>
    <xf numFmtId="3" fontId="8" fillId="0" borderId="0" xfId="0" applyNumberFormat="1" applyFont="1" applyAlignment="1">
      <alignment horizontal="left"/>
    </xf>
    <xf numFmtId="16" fontId="3" fillId="0" borderId="0" xfId="0" applyNumberFormat="1" applyFont="1" applyAlignment="1">
      <alignment horizontal="right" vertical="center"/>
    </xf>
    <xf numFmtId="166" fontId="5" fillId="0" borderId="0" xfId="1" applyNumberFormat="1" applyFont="1" applyBorder="1" applyAlignment="1">
      <alignment horizontal="center" vertical="center"/>
    </xf>
    <xf numFmtId="166" fontId="5" fillId="0" borderId="6" xfId="1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vertical="top"/>
    </xf>
    <xf numFmtId="166" fontId="5" fillId="0" borderId="2" xfId="1" applyNumberFormat="1" applyFont="1" applyBorder="1" applyAlignment="1">
      <alignment vertical="center"/>
    </xf>
    <xf numFmtId="0" fontId="5" fillId="0" borderId="0" xfId="0" applyFont="1" applyAlignment="1">
      <alignment vertical="top"/>
    </xf>
    <xf numFmtId="166" fontId="5" fillId="0" borderId="0" xfId="1" applyNumberFormat="1" applyFont="1" applyAlignment="1">
      <alignment vertical="center"/>
    </xf>
    <xf numFmtId="0" fontId="4" fillId="0" borderId="5" xfId="0" applyFont="1" applyBorder="1" applyAlignment="1">
      <alignment vertical="center"/>
    </xf>
    <xf numFmtId="0" fontId="5" fillId="0" borderId="4" xfId="0" applyFont="1" applyBorder="1" applyAlignment="1">
      <alignment vertical="top"/>
    </xf>
    <xf numFmtId="0" fontId="9" fillId="0" borderId="0" xfId="0" applyFont="1" applyAlignment="1">
      <alignment wrapText="1"/>
    </xf>
    <xf numFmtId="3" fontId="9" fillId="0" borderId="0" xfId="0" applyNumberFormat="1" applyFont="1" applyAlignment="1">
      <alignment wrapText="1"/>
    </xf>
    <xf numFmtId="0" fontId="9" fillId="2" borderId="0" xfId="0" applyFont="1" applyFill="1" applyAlignment="1">
      <alignment wrapText="1"/>
    </xf>
    <xf numFmtId="3" fontId="10" fillId="2" borderId="0" xfId="0" applyNumberFormat="1" applyFont="1" applyFill="1" applyAlignment="1">
      <alignment wrapText="1"/>
    </xf>
    <xf numFmtId="166" fontId="0" fillId="0" borderId="0" xfId="0" applyNumberFormat="1" applyAlignment="1">
      <alignment horizontal="center" vertical="center"/>
    </xf>
    <xf numFmtId="3" fontId="11" fillId="0" borderId="0" xfId="0" applyNumberFormat="1" applyFont="1" applyAlignment="1">
      <alignment horizontal="left"/>
    </xf>
    <xf numFmtId="37" fontId="5" fillId="0" borderId="2" xfId="1" applyNumberFormat="1" applyFont="1" applyFill="1" applyBorder="1" applyAlignment="1">
      <alignment horizontal="center" vertical="center"/>
    </xf>
    <xf numFmtId="37" fontId="5" fillId="0" borderId="0" xfId="1" applyNumberFormat="1" applyFont="1" applyFill="1" applyAlignment="1">
      <alignment horizontal="center" vertical="center"/>
    </xf>
    <xf numFmtId="37" fontId="5" fillId="0" borderId="4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166" fontId="0" fillId="0" borderId="0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0" fontId="5" fillId="0" borderId="6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3" fontId="5" fillId="0" borderId="5" xfId="0" applyNumberFormat="1" applyFont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37" fontId="5" fillId="0" borderId="2" xfId="1" applyNumberFormat="1" applyFont="1" applyBorder="1" applyAlignment="1">
      <alignment horizontal="center" vertical="center"/>
    </xf>
    <xf numFmtId="37" fontId="5" fillId="0" borderId="0" xfId="1" applyNumberFormat="1" applyFont="1" applyAlignment="1">
      <alignment horizontal="center" vertical="center"/>
    </xf>
    <xf numFmtId="37" fontId="5" fillId="0" borderId="4" xfId="1" applyNumberFormat="1" applyFont="1" applyBorder="1" applyAlignment="1">
      <alignment horizontal="center" vertical="center"/>
    </xf>
    <xf numFmtId="37" fontId="5" fillId="0" borderId="5" xfId="1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31859</xdr:colOff>
      <xdr:row>59</xdr:row>
      <xdr:rowOff>19051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C69DEA-FA67-AD62-BAFE-8CDD59CB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4909427" y="0"/>
          <a:ext cx="7121180" cy="10142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view="pageBreakPreview" zoomScale="70" zoomScaleNormal="100" zoomScaleSheetLayoutView="70" workbookViewId="0">
      <selection activeCell="C40" sqref="C40"/>
    </sheetView>
  </sheetViews>
  <sheetFormatPr defaultRowHeight="12.75"/>
  <cols>
    <col min="1" max="1" width="51.85546875" customWidth="1"/>
    <col min="2" max="2" width="54.5703125" customWidth="1"/>
    <col min="3" max="3" width="76.5703125" customWidth="1"/>
  </cols>
  <sheetData>
    <row r="1" spans="1:3" s="82" customFormat="1" ht="25.5">
      <c r="A1" s="118"/>
      <c r="B1" s="118"/>
      <c r="C1" s="118"/>
    </row>
    <row r="2" spans="1:3" s="82" customFormat="1" ht="25.5">
      <c r="A2" s="118"/>
      <c r="B2" s="118"/>
      <c r="C2" s="118"/>
    </row>
    <row r="3" spans="1:3" s="82" customFormat="1" ht="25.5">
      <c r="A3" s="118"/>
      <c r="B3" s="118"/>
      <c r="C3" s="118"/>
    </row>
    <row r="5" spans="1:3">
      <c r="B5" s="96"/>
    </row>
    <row r="6" spans="1:3">
      <c r="B6" s="96"/>
    </row>
  </sheetData>
  <mergeCells count="1">
    <mergeCell ref="B5:B6"/>
  </mergeCells>
  <pageMargins left="0.39" right="0.39" top="0.39" bottom="0.39" header="0" footer="0"/>
  <pageSetup paperSize="9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55"/>
  <sheetViews>
    <sheetView rightToLeft="1" view="pageBreakPreview" zoomScale="80" zoomScaleNormal="100" zoomScaleSheetLayoutView="80" workbookViewId="0">
      <selection activeCell="O55" sqref="O55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6" bestFit="1" customWidth="1"/>
    <col min="16" max="16" width="1.28515625" customWidth="1"/>
    <col min="17" max="17" width="12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</row>
    <row r="2" spans="1:19" ht="21.75" customHeight="1">
      <c r="A2" s="104" t="s">
        <v>103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19" ht="21.75" customHeight="1">
      <c r="A3" s="104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1:19" ht="14.45" customHeight="1"/>
    <row r="5" spans="1:19" ht="16.5" customHeight="1">
      <c r="A5" s="103" t="s">
        <v>123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1:19" ht="21">
      <c r="A6" s="97" t="s">
        <v>79</v>
      </c>
      <c r="C6" s="97" t="s">
        <v>149</v>
      </c>
      <c r="D6" s="97"/>
      <c r="E6" s="97"/>
      <c r="F6" s="97"/>
      <c r="G6" s="97"/>
      <c r="I6" s="97" t="s">
        <v>120</v>
      </c>
      <c r="J6" s="97"/>
      <c r="K6" s="97"/>
      <c r="L6" s="97"/>
      <c r="M6" s="97"/>
      <c r="O6" s="97" t="s">
        <v>121</v>
      </c>
      <c r="P6" s="97"/>
      <c r="Q6" s="97"/>
      <c r="R6" s="97"/>
      <c r="S6" s="97"/>
    </row>
    <row r="7" spans="1:19" ht="42">
      <c r="A7" s="97"/>
      <c r="C7" s="13" t="s">
        <v>150</v>
      </c>
      <c r="D7" s="3"/>
      <c r="E7" s="13" t="s">
        <v>151</v>
      </c>
      <c r="F7" s="3"/>
      <c r="G7" s="13" t="s">
        <v>152</v>
      </c>
      <c r="I7" s="13" t="s">
        <v>153</v>
      </c>
      <c r="J7" s="3"/>
      <c r="K7" s="13" t="s">
        <v>154</v>
      </c>
      <c r="L7" s="3"/>
      <c r="M7" s="13" t="s">
        <v>155</v>
      </c>
      <c r="O7" s="13" t="s">
        <v>153</v>
      </c>
      <c r="P7" s="3"/>
      <c r="Q7" s="13" t="s">
        <v>154</v>
      </c>
      <c r="R7" s="3"/>
      <c r="S7" s="13" t="s">
        <v>155</v>
      </c>
    </row>
    <row r="8" spans="1:19" ht="21.75" customHeight="1">
      <c r="A8" s="5" t="s">
        <v>21</v>
      </c>
      <c r="C8" s="25" t="s">
        <v>156</v>
      </c>
      <c r="D8" s="15"/>
      <c r="E8" s="14">
        <v>800000</v>
      </c>
      <c r="F8" s="15"/>
      <c r="G8" s="14">
        <v>70</v>
      </c>
      <c r="H8" s="15"/>
      <c r="I8" s="14">
        <v>0</v>
      </c>
      <c r="J8" s="15"/>
      <c r="K8" s="14">
        <v>0</v>
      </c>
      <c r="L8" s="15"/>
      <c r="M8" s="14">
        <v>0</v>
      </c>
      <c r="N8" s="15"/>
      <c r="O8" s="14">
        <v>56000000</v>
      </c>
      <c r="P8" s="15"/>
      <c r="Q8" s="14">
        <v>531886</v>
      </c>
      <c r="R8" s="15"/>
      <c r="S8" s="14">
        <v>55468114</v>
      </c>
    </row>
    <row r="9" spans="1:19" ht="21.75" customHeight="1">
      <c r="A9" s="6" t="s">
        <v>47</v>
      </c>
      <c r="C9" s="26" t="s">
        <v>157</v>
      </c>
      <c r="D9" s="15"/>
      <c r="E9" s="17">
        <v>1427620</v>
      </c>
      <c r="F9" s="15"/>
      <c r="G9" s="17">
        <v>103</v>
      </c>
      <c r="H9" s="15"/>
      <c r="I9" s="17">
        <v>0</v>
      </c>
      <c r="J9" s="15"/>
      <c r="K9" s="17">
        <v>0</v>
      </c>
      <c r="L9" s="15"/>
      <c r="M9" s="17">
        <v>0</v>
      </c>
      <c r="N9" s="15"/>
      <c r="O9" s="17">
        <v>147044860</v>
      </c>
      <c r="P9" s="15"/>
      <c r="Q9" s="17">
        <v>0</v>
      </c>
      <c r="R9" s="15"/>
      <c r="S9" s="17">
        <v>147044860</v>
      </c>
    </row>
    <row r="10" spans="1:19" ht="21.75" customHeight="1">
      <c r="A10" s="6" t="s">
        <v>59</v>
      </c>
      <c r="C10" s="26" t="s">
        <v>158</v>
      </c>
      <c r="D10" s="15"/>
      <c r="E10" s="17">
        <v>544508</v>
      </c>
      <c r="F10" s="15"/>
      <c r="G10" s="17">
        <v>1000</v>
      </c>
      <c r="H10" s="15"/>
      <c r="I10" s="17">
        <v>0</v>
      </c>
      <c r="J10" s="15"/>
      <c r="K10" s="17">
        <v>0</v>
      </c>
      <c r="L10" s="15"/>
      <c r="M10" s="17">
        <v>0</v>
      </c>
      <c r="N10" s="15"/>
      <c r="O10" s="17">
        <v>544508000</v>
      </c>
      <c r="P10" s="15"/>
      <c r="Q10" s="17">
        <v>0</v>
      </c>
      <c r="R10" s="15"/>
      <c r="S10" s="17">
        <v>544508000</v>
      </c>
    </row>
    <row r="11" spans="1:19" ht="21.75" customHeight="1">
      <c r="A11" s="6" t="s">
        <v>46</v>
      </c>
      <c r="C11" s="26" t="s">
        <v>159</v>
      </c>
      <c r="D11" s="15"/>
      <c r="E11" s="17">
        <v>543376</v>
      </c>
      <c r="F11" s="15"/>
      <c r="G11" s="17">
        <v>52</v>
      </c>
      <c r="H11" s="15"/>
      <c r="I11" s="17">
        <v>0</v>
      </c>
      <c r="J11" s="15"/>
      <c r="K11" s="17">
        <v>0</v>
      </c>
      <c r="L11" s="15"/>
      <c r="M11" s="17">
        <v>0</v>
      </c>
      <c r="N11" s="15"/>
      <c r="O11" s="17">
        <v>28255552</v>
      </c>
      <c r="P11" s="15"/>
      <c r="Q11" s="17">
        <v>0</v>
      </c>
      <c r="R11" s="15"/>
      <c r="S11" s="17">
        <v>28255552</v>
      </c>
    </row>
    <row r="12" spans="1:19" ht="21.75" customHeight="1">
      <c r="A12" s="6" t="s">
        <v>56</v>
      </c>
      <c r="C12" s="26" t="s">
        <v>160</v>
      </c>
      <c r="D12" s="15"/>
      <c r="E12" s="17">
        <v>4665754</v>
      </c>
      <c r="F12" s="15"/>
      <c r="G12" s="17">
        <v>630</v>
      </c>
      <c r="H12" s="15"/>
      <c r="I12" s="17">
        <v>0</v>
      </c>
      <c r="J12" s="15"/>
      <c r="K12" s="17">
        <v>0</v>
      </c>
      <c r="L12" s="15"/>
      <c r="M12" s="17">
        <v>0</v>
      </c>
      <c r="N12" s="15"/>
      <c r="O12" s="17">
        <v>2939425020</v>
      </c>
      <c r="P12" s="15"/>
      <c r="Q12" s="17">
        <v>0</v>
      </c>
      <c r="R12" s="15"/>
      <c r="S12" s="17">
        <v>2939425020</v>
      </c>
    </row>
    <row r="13" spans="1:19" ht="21.75" customHeight="1">
      <c r="A13" s="6" t="s">
        <v>33</v>
      </c>
      <c r="C13" s="26" t="s">
        <v>161</v>
      </c>
      <c r="D13" s="15"/>
      <c r="E13" s="17">
        <v>3937812</v>
      </c>
      <c r="F13" s="15"/>
      <c r="G13" s="17">
        <v>3286</v>
      </c>
      <c r="H13" s="15"/>
      <c r="I13" s="17">
        <v>0</v>
      </c>
      <c r="J13" s="15"/>
      <c r="K13" s="17">
        <v>0</v>
      </c>
      <c r="L13" s="15"/>
      <c r="M13" s="17">
        <v>0</v>
      </c>
      <c r="N13" s="15"/>
      <c r="O13" s="17">
        <v>12939650232</v>
      </c>
      <c r="P13" s="15"/>
      <c r="Q13" s="17">
        <v>0</v>
      </c>
      <c r="R13" s="15"/>
      <c r="S13" s="17">
        <v>12939650232</v>
      </c>
    </row>
    <row r="14" spans="1:19" ht="21.75" customHeight="1">
      <c r="A14" s="6" t="s">
        <v>134</v>
      </c>
      <c r="C14" s="26" t="s">
        <v>162</v>
      </c>
      <c r="D14" s="15"/>
      <c r="E14" s="17">
        <v>80206</v>
      </c>
      <c r="F14" s="15"/>
      <c r="G14" s="17">
        <v>7500</v>
      </c>
      <c r="H14" s="15"/>
      <c r="I14" s="17">
        <v>0</v>
      </c>
      <c r="J14" s="15"/>
      <c r="K14" s="17">
        <v>0</v>
      </c>
      <c r="L14" s="15"/>
      <c r="M14" s="17">
        <v>0</v>
      </c>
      <c r="N14" s="15"/>
      <c r="O14" s="17">
        <v>601545000</v>
      </c>
      <c r="P14" s="15"/>
      <c r="Q14" s="17">
        <v>0</v>
      </c>
      <c r="R14" s="15"/>
      <c r="S14" s="17">
        <v>601545000</v>
      </c>
    </row>
    <row r="15" spans="1:19" ht="21.75" customHeight="1">
      <c r="A15" s="6" t="s">
        <v>45</v>
      </c>
      <c r="C15" s="26" t="s">
        <v>163</v>
      </c>
      <c r="D15" s="15"/>
      <c r="E15" s="17">
        <v>26540327</v>
      </c>
      <c r="F15" s="15"/>
      <c r="G15" s="17">
        <v>700</v>
      </c>
      <c r="H15" s="15"/>
      <c r="I15" s="17">
        <v>0</v>
      </c>
      <c r="J15" s="15"/>
      <c r="K15" s="17">
        <v>0</v>
      </c>
      <c r="L15" s="15"/>
      <c r="M15" s="17">
        <v>0</v>
      </c>
      <c r="N15" s="15"/>
      <c r="O15" s="17">
        <v>18578228900</v>
      </c>
      <c r="P15" s="15"/>
      <c r="Q15" s="17">
        <v>0</v>
      </c>
      <c r="R15" s="15"/>
      <c r="S15" s="17">
        <v>18578228900</v>
      </c>
    </row>
    <row r="16" spans="1:19" ht="21.75" customHeight="1">
      <c r="A16" s="6" t="s">
        <v>30</v>
      </c>
      <c r="C16" s="26" t="s">
        <v>164</v>
      </c>
      <c r="D16" s="15"/>
      <c r="E16" s="17">
        <v>2002524</v>
      </c>
      <c r="F16" s="15"/>
      <c r="G16" s="17">
        <v>1330</v>
      </c>
      <c r="H16" s="15"/>
      <c r="I16" s="17">
        <v>0</v>
      </c>
      <c r="J16" s="15"/>
      <c r="K16" s="17">
        <v>0</v>
      </c>
      <c r="L16" s="15"/>
      <c r="M16" s="17">
        <v>0</v>
      </c>
      <c r="N16" s="15"/>
      <c r="O16" s="17">
        <v>2663356920</v>
      </c>
      <c r="P16" s="15"/>
      <c r="Q16" s="17">
        <v>0</v>
      </c>
      <c r="R16" s="15"/>
      <c r="S16" s="17">
        <v>2663356920</v>
      </c>
    </row>
    <row r="17" spans="1:19" ht="21.75" customHeight="1">
      <c r="A17" s="6" t="s">
        <v>42</v>
      </c>
      <c r="C17" s="26" t="s">
        <v>158</v>
      </c>
      <c r="D17" s="15"/>
      <c r="E17" s="17">
        <v>312038</v>
      </c>
      <c r="F17" s="15"/>
      <c r="G17" s="17">
        <v>750</v>
      </c>
      <c r="H17" s="15"/>
      <c r="I17" s="17">
        <v>0</v>
      </c>
      <c r="J17" s="15"/>
      <c r="K17" s="17">
        <v>0</v>
      </c>
      <c r="L17" s="15"/>
      <c r="M17" s="17">
        <v>0</v>
      </c>
      <c r="N17" s="15"/>
      <c r="O17" s="17">
        <v>234028500</v>
      </c>
      <c r="P17" s="15"/>
      <c r="Q17" s="17">
        <v>0</v>
      </c>
      <c r="R17" s="15"/>
      <c r="S17" s="17">
        <v>234028500</v>
      </c>
    </row>
    <row r="18" spans="1:19" ht="21.75" customHeight="1">
      <c r="A18" s="6" t="s">
        <v>37</v>
      </c>
      <c r="C18" s="26" t="s">
        <v>165</v>
      </c>
      <c r="D18" s="15"/>
      <c r="E18" s="17">
        <v>1400000</v>
      </c>
      <c r="F18" s="15"/>
      <c r="G18" s="17">
        <v>200</v>
      </c>
      <c r="H18" s="15"/>
      <c r="I18" s="17">
        <v>0</v>
      </c>
      <c r="J18" s="15"/>
      <c r="K18" s="17">
        <v>0</v>
      </c>
      <c r="L18" s="15"/>
      <c r="M18" s="17">
        <v>0</v>
      </c>
      <c r="N18" s="15"/>
      <c r="O18" s="17">
        <v>280000000</v>
      </c>
      <c r="P18" s="15"/>
      <c r="Q18" s="17">
        <v>1904762</v>
      </c>
      <c r="R18" s="15"/>
      <c r="S18" s="17">
        <v>278095238</v>
      </c>
    </row>
    <row r="19" spans="1:19" ht="21.75" customHeight="1">
      <c r="A19" s="6" t="s">
        <v>70</v>
      </c>
      <c r="C19" s="26" t="s">
        <v>166</v>
      </c>
      <c r="D19" s="15"/>
      <c r="E19" s="17">
        <v>250000</v>
      </c>
      <c r="F19" s="15"/>
      <c r="G19" s="17">
        <v>2950</v>
      </c>
      <c r="H19" s="15"/>
      <c r="I19" s="17">
        <v>0</v>
      </c>
      <c r="J19" s="15"/>
      <c r="K19" s="17">
        <v>0</v>
      </c>
      <c r="L19" s="15"/>
      <c r="M19" s="17">
        <v>0</v>
      </c>
      <c r="N19" s="15"/>
      <c r="O19" s="17">
        <v>737500000</v>
      </c>
      <c r="P19" s="15"/>
      <c r="Q19" s="17">
        <v>0</v>
      </c>
      <c r="R19" s="15"/>
      <c r="S19" s="17">
        <v>737500000</v>
      </c>
    </row>
    <row r="20" spans="1:19" ht="21.75" customHeight="1">
      <c r="A20" s="6" t="s">
        <v>69</v>
      </c>
      <c r="C20" s="26" t="s">
        <v>160</v>
      </c>
      <c r="D20" s="15"/>
      <c r="E20" s="17">
        <v>18416948</v>
      </c>
      <c r="F20" s="15"/>
      <c r="G20" s="17">
        <v>960</v>
      </c>
      <c r="H20" s="15"/>
      <c r="I20" s="17">
        <v>0</v>
      </c>
      <c r="J20" s="15"/>
      <c r="K20" s="17">
        <v>0</v>
      </c>
      <c r="L20" s="15"/>
      <c r="M20" s="17">
        <v>0</v>
      </c>
      <c r="N20" s="15"/>
      <c r="O20" s="17">
        <v>17680270080</v>
      </c>
      <c r="P20" s="15"/>
      <c r="Q20" s="17">
        <v>0</v>
      </c>
      <c r="R20" s="15"/>
      <c r="S20" s="17">
        <v>17680270080</v>
      </c>
    </row>
    <row r="21" spans="1:19" ht="21.75" customHeight="1">
      <c r="A21" s="6" t="s">
        <v>49</v>
      </c>
      <c r="C21" s="26" t="s">
        <v>167</v>
      </c>
      <c r="D21" s="15"/>
      <c r="E21" s="17">
        <v>194</v>
      </c>
      <c r="F21" s="15"/>
      <c r="G21" s="17">
        <v>4070</v>
      </c>
      <c r="H21" s="15"/>
      <c r="I21" s="17">
        <v>0</v>
      </c>
      <c r="J21" s="15"/>
      <c r="K21" s="17">
        <v>0</v>
      </c>
      <c r="L21" s="15"/>
      <c r="M21" s="17">
        <v>0</v>
      </c>
      <c r="N21" s="15"/>
      <c r="O21" s="17">
        <v>789580</v>
      </c>
      <c r="P21" s="15"/>
      <c r="Q21" s="17">
        <v>0</v>
      </c>
      <c r="R21" s="15"/>
      <c r="S21" s="17">
        <v>789580</v>
      </c>
    </row>
    <row r="22" spans="1:19" ht="21.75" customHeight="1">
      <c r="A22" s="6" t="s">
        <v>63</v>
      </c>
      <c r="C22" s="26" t="s">
        <v>168</v>
      </c>
      <c r="D22" s="15"/>
      <c r="E22" s="17">
        <v>2181105</v>
      </c>
      <c r="F22" s="15"/>
      <c r="G22" s="17">
        <v>2000</v>
      </c>
      <c r="H22" s="15"/>
      <c r="I22" s="17">
        <v>0</v>
      </c>
      <c r="J22" s="15"/>
      <c r="K22" s="17">
        <v>0</v>
      </c>
      <c r="L22" s="15"/>
      <c r="M22" s="17">
        <v>0</v>
      </c>
      <c r="N22" s="15"/>
      <c r="O22" s="17">
        <v>4362210000</v>
      </c>
      <c r="P22" s="15"/>
      <c r="Q22" s="17">
        <v>0</v>
      </c>
      <c r="R22" s="15"/>
      <c r="S22" s="17">
        <v>4362210000</v>
      </c>
    </row>
    <row r="23" spans="1:19" ht="21.75" customHeight="1">
      <c r="A23" s="6" t="s">
        <v>67</v>
      </c>
      <c r="C23" s="26" t="s">
        <v>169</v>
      </c>
      <c r="D23" s="15"/>
      <c r="E23" s="17">
        <v>2920909</v>
      </c>
      <c r="F23" s="15"/>
      <c r="G23" s="17">
        <v>682</v>
      </c>
      <c r="H23" s="15"/>
      <c r="I23" s="17">
        <v>0</v>
      </c>
      <c r="J23" s="15"/>
      <c r="K23" s="17">
        <v>0</v>
      </c>
      <c r="L23" s="15"/>
      <c r="M23" s="17">
        <v>0</v>
      </c>
      <c r="N23" s="15"/>
      <c r="O23" s="17">
        <v>1992059938</v>
      </c>
      <c r="P23" s="15"/>
      <c r="Q23" s="17">
        <v>108376318</v>
      </c>
      <c r="R23" s="15"/>
      <c r="S23" s="17">
        <v>1883683620</v>
      </c>
    </row>
    <row r="24" spans="1:19" ht="21.75" customHeight="1">
      <c r="A24" s="6" t="s">
        <v>48</v>
      </c>
      <c r="C24" s="26" t="s">
        <v>170</v>
      </c>
      <c r="D24" s="15"/>
      <c r="E24" s="17">
        <v>5507044</v>
      </c>
      <c r="F24" s="15"/>
      <c r="G24" s="17">
        <v>2000</v>
      </c>
      <c r="H24" s="15"/>
      <c r="I24" s="17">
        <v>0</v>
      </c>
      <c r="J24" s="15"/>
      <c r="K24" s="17">
        <v>0</v>
      </c>
      <c r="L24" s="15"/>
      <c r="M24" s="17">
        <v>0</v>
      </c>
      <c r="N24" s="15"/>
      <c r="O24" s="17">
        <v>11014088000</v>
      </c>
      <c r="P24" s="15"/>
      <c r="Q24" s="17">
        <v>0</v>
      </c>
      <c r="R24" s="15"/>
      <c r="S24" s="17">
        <v>11014088000</v>
      </c>
    </row>
    <row r="25" spans="1:19" ht="21.75" customHeight="1">
      <c r="A25" s="6" t="s">
        <v>39</v>
      </c>
      <c r="C25" s="26" t="s">
        <v>171</v>
      </c>
      <c r="D25" s="15"/>
      <c r="E25" s="17">
        <v>616206</v>
      </c>
      <c r="F25" s="15"/>
      <c r="G25" s="17">
        <v>4150</v>
      </c>
      <c r="H25" s="15"/>
      <c r="I25" s="17">
        <v>0</v>
      </c>
      <c r="J25" s="15"/>
      <c r="K25" s="17">
        <v>0</v>
      </c>
      <c r="L25" s="15"/>
      <c r="M25" s="17">
        <v>0</v>
      </c>
      <c r="N25" s="15"/>
      <c r="O25" s="17">
        <v>2557254900</v>
      </c>
      <c r="P25" s="15"/>
      <c r="Q25" s="17">
        <v>0</v>
      </c>
      <c r="R25" s="15"/>
      <c r="S25" s="17">
        <v>2557254900</v>
      </c>
    </row>
    <row r="26" spans="1:19" ht="21.75" customHeight="1">
      <c r="A26" s="6" t="s">
        <v>131</v>
      </c>
      <c r="C26" s="26" t="s">
        <v>158</v>
      </c>
      <c r="D26" s="15"/>
      <c r="E26" s="17">
        <v>1200000</v>
      </c>
      <c r="F26" s="15"/>
      <c r="G26" s="17">
        <v>2170</v>
      </c>
      <c r="H26" s="15"/>
      <c r="I26" s="17">
        <v>0</v>
      </c>
      <c r="J26" s="15"/>
      <c r="K26" s="17">
        <v>0</v>
      </c>
      <c r="L26" s="15"/>
      <c r="M26" s="17">
        <v>0</v>
      </c>
      <c r="N26" s="15"/>
      <c r="O26" s="17">
        <v>2604000000</v>
      </c>
      <c r="P26" s="15"/>
      <c r="Q26" s="17">
        <v>0</v>
      </c>
      <c r="R26" s="15"/>
      <c r="S26" s="17">
        <v>2604000000</v>
      </c>
    </row>
    <row r="27" spans="1:19" ht="21.75" customHeight="1">
      <c r="A27" s="6" t="s">
        <v>40</v>
      </c>
      <c r="C27" s="26" t="s">
        <v>172</v>
      </c>
      <c r="D27" s="15"/>
      <c r="E27" s="17">
        <v>2000000</v>
      </c>
      <c r="F27" s="15"/>
      <c r="G27" s="17">
        <v>2110</v>
      </c>
      <c r="H27" s="15"/>
      <c r="I27" s="17">
        <v>0</v>
      </c>
      <c r="J27" s="15"/>
      <c r="K27" s="17">
        <v>0</v>
      </c>
      <c r="L27" s="15"/>
      <c r="M27" s="17">
        <v>0</v>
      </c>
      <c r="N27" s="15"/>
      <c r="O27" s="17">
        <v>4220000000</v>
      </c>
      <c r="P27" s="15"/>
      <c r="Q27" s="17">
        <v>0</v>
      </c>
      <c r="R27" s="15"/>
      <c r="S27" s="17">
        <v>4220000000</v>
      </c>
    </row>
    <row r="28" spans="1:19" ht="21.75" customHeight="1">
      <c r="A28" s="6" t="s">
        <v>58</v>
      </c>
      <c r="C28" s="26" t="s">
        <v>173</v>
      </c>
      <c r="D28" s="15"/>
      <c r="E28" s="17">
        <v>1210000</v>
      </c>
      <c r="F28" s="15"/>
      <c r="G28" s="17">
        <v>1630</v>
      </c>
      <c r="H28" s="15"/>
      <c r="I28" s="17">
        <v>0</v>
      </c>
      <c r="J28" s="15"/>
      <c r="K28" s="17">
        <v>0</v>
      </c>
      <c r="L28" s="15"/>
      <c r="M28" s="17">
        <v>0</v>
      </c>
      <c r="N28" s="15"/>
      <c r="O28" s="17">
        <v>1972300000</v>
      </c>
      <c r="P28" s="15"/>
      <c r="Q28" s="17">
        <v>0</v>
      </c>
      <c r="R28" s="15"/>
      <c r="S28" s="17">
        <v>1972300000</v>
      </c>
    </row>
    <row r="29" spans="1:19" ht="21.75" customHeight="1">
      <c r="A29" s="6" t="s">
        <v>57</v>
      </c>
      <c r="C29" s="26" t="s">
        <v>174</v>
      </c>
      <c r="D29" s="15"/>
      <c r="E29" s="17">
        <v>1110466</v>
      </c>
      <c r="F29" s="15"/>
      <c r="G29" s="17">
        <v>1100</v>
      </c>
      <c r="H29" s="15"/>
      <c r="I29" s="17">
        <v>0</v>
      </c>
      <c r="J29" s="15"/>
      <c r="K29" s="17">
        <v>0</v>
      </c>
      <c r="L29" s="15"/>
      <c r="M29" s="17">
        <v>0</v>
      </c>
      <c r="N29" s="15"/>
      <c r="O29" s="17">
        <v>1221512600</v>
      </c>
      <c r="P29" s="15"/>
      <c r="Q29" s="17">
        <v>0</v>
      </c>
      <c r="R29" s="15"/>
      <c r="S29" s="17">
        <v>1221512600</v>
      </c>
    </row>
    <row r="30" spans="1:19" ht="21.75" customHeight="1">
      <c r="A30" s="6" t="s">
        <v>130</v>
      </c>
      <c r="C30" s="26" t="s">
        <v>175</v>
      </c>
      <c r="D30" s="15"/>
      <c r="E30" s="17">
        <v>6209134</v>
      </c>
      <c r="F30" s="15"/>
      <c r="G30" s="17">
        <v>310</v>
      </c>
      <c r="H30" s="15"/>
      <c r="I30" s="17">
        <v>0</v>
      </c>
      <c r="J30" s="15"/>
      <c r="K30" s="17">
        <v>0</v>
      </c>
      <c r="L30" s="15"/>
      <c r="M30" s="17">
        <v>0</v>
      </c>
      <c r="N30" s="15"/>
      <c r="O30" s="17">
        <v>1924831540</v>
      </c>
      <c r="P30" s="15"/>
      <c r="Q30" s="17">
        <v>0</v>
      </c>
      <c r="R30" s="15"/>
      <c r="S30" s="17">
        <v>1924831540</v>
      </c>
    </row>
    <row r="31" spans="1:19" ht="21.75" customHeight="1">
      <c r="A31" s="6" t="s">
        <v>27</v>
      </c>
      <c r="C31" s="26" t="s">
        <v>166</v>
      </c>
      <c r="D31" s="15"/>
      <c r="E31" s="17">
        <v>1141080</v>
      </c>
      <c r="F31" s="15"/>
      <c r="G31" s="17">
        <v>4660</v>
      </c>
      <c r="H31" s="15"/>
      <c r="I31" s="17">
        <v>0</v>
      </c>
      <c r="J31" s="15"/>
      <c r="K31" s="17">
        <v>0</v>
      </c>
      <c r="L31" s="15"/>
      <c r="M31" s="17">
        <v>0</v>
      </c>
      <c r="N31" s="15"/>
      <c r="O31" s="17">
        <v>5317432800</v>
      </c>
      <c r="P31" s="15"/>
      <c r="Q31" s="17">
        <v>0</v>
      </c>
      <c r="R31" s="15"/>
      <c r="S31" s="17">
        <v>5317432800</v>
      </c>
    </row>
    <row r="32" spans="1:19" ht="21.75" customHeight="1">
      <c r="A32" s="6" t="s">
        <v>23</v>
      </c>
      <c r="C32" s="26" t="s">
        <v>174</v>
      </c>
      <c r="D32" s="15"/>
      <c r="E32" s="17">
        <v>1300000</v>
      </c>
      <c r="F32" s="15"/>
      <c r="G32" s="17">
        <v>1930</v>
      </c>
      <c r="H32" s="15"/>
      <c r="I32" s="17">
        <v>0</v>
      </c>
      <c r="J32" s="15"/>
      <c r="K32" s="17">
        <v>0</v>
      </c>
      <c r="L32" s="15"/>
      <c r="M32" s="17">
        <v>0</v>
      </c>
      <c r="N32" s="15"/>
      <c r="O32" s="17">
        <v>2509000000</v>
      </c>
      <c r="P32" s="15"/>
      <c r="Q32" s="17">
        <v>35576637</v>
      </c>
      <c r="R32" s="15"/>
      <c r="S32" s="17">
        <v>2473423363</v>
      </c>
    </row>
    <row r="33" spans="1:19" ht="21.75" customHeight="1">
      <c r="A33" s="6" t="s">
        <v>71</v>
      </c>
      <c r="C33" s="26" t="s">
        <v>157</v>
      </c>
      <c r="D33" s="15"/>
      <c r="E33" s="17">
        <v>328167</v>
      </c>
      <c r="F33" s="15"/>
      <c r="G33" s="17">
        <v>450</v>
      </c>
      <c r="H33" s="15"/>
      <c r="I33" s="17">
        <v>0</v>
      </c>
      <c r="J33" s="15"/>
      <c r="K33" s="17">
        <v>0</v>
      </c>
      <c r="L33" s="15"/>
      <c r="M33" s="17">
        <v>0</v>
      </c>
      <c r="N33" s="15"/>
      <c r="O33" s="17">
        <v>147675150</v>
      </c>
      <c r="P33" s="15"/>
      <c r="Q33" s="17">
        <v>0</v>
      </c>
      <c r="R33" s="15"/>
      <c r="S33" s="17">
        <v>147675150</v>
      </c>
    </row>
    <row r="34" spans="1:19" ht="21.75" customHeight="1">
      <c r="A34" s="6" t="s">
        <v>32</v>
      </c>
      <c r="C34" s="26" t="s">
        <v>176</v>
      </c>
      <c r="D34" s="15"/>
      <c r="E34" s="17">
        <v>782202</v>
      </c>
      <c r="F34" s="15"/>
      <c r="G34" s="17">
        <v>20000</v>
      </c>
      <c r="H34" s="15"/>
      <c r="I34" s="17">
        <v>0</v>
      </c>
      <c r="J34" s="15"/>
      <c r="K34" s="17">
        <v>0</v>
      </c>
      <c r="L34" s="15"/>
      <c r="M34" s="17">
        <v>0</v>
      </c>
      <c r="N34" s="15"/>
      <c r="O34" s="17">
        <v>15644040000</v>
      </c>
      <c r="P34" s="15"/>
      <c r="Q34" s="17">
        <v>0</v>
      </c>
      <c r="R34" s="15"/>
      <c r="S34" s="17">
        <v>15644040000</v>
      </c>
    </row>
    <row r="35" spans="1:19" ht="21.75" customHeight="1">
      <c r="A35" s="6" t="s">
        <v>28</v>
      </c>
      <c r="C35" s="26" t="s">
        <v>177</v>
      </c>
      <c r="D35" s="15"/>
      <c r="E35" s="17">
        <v>348493</v>
      </c>
      <c r="F35" s="15"/>
      <c r="G35" s="17">
        <v>24300</v>
      </c>
      <c r="H35" s="15"/>
      <c r="I35" s="17">
        <v>0</v>
      </c>
      <c r="J35" s="15"/>
      <c r="K35" s="17">
        <v>0</v>
      </c>
      <c r="L35" s="15"/>
      <c r="M35" s="17">
        <v>0</v>
      </c>
      <c r="N35" s="15"/>
      <c r="O35" s="17">
        <v>8468379900</v>
      </c>
      <c r="P35" s="15"/>
      <c r="Q35" s="17">
        <v>0</v>
      </c>
      <c r="R35" s="15"/>
      <c r="S35" s="17">
        <v>8468379900</v>
      </c>
    </row>
    <row r="36" spans="1:19" ht="21.75" customHeight="1">
      <c r="A36" s="6" t="s">
        <v>34</v>
      </c>
      <c r="C36" s="26" t="s">
        <v>178</v>
      </c>
      <c r="D36" s="15"/>
      <c r="E36" s="17">
        <v>348000</v>
      </c>
      <c r="F36" s="15"/>
      <c r="G36" s="17">
        <v>3100</v>
      </c>
      <c r="H36" s="15"/>
      <c r="I36" s="17">
        <v>0</v>
      </c>
      <c r="J36" s="15"/>
      <c r="K36" s="17">
        <v>0</v>
      </c>
      <c r="L36" s="15"/>
      <c r="M36" s="17">
        <v>0</v>
      </c>
      <c r="N36" s="15"/>
      <c r="O36" s="17">
        <v>1078800000</v>
      </c>
      <c r="P36" s="15"/>
      <c r="Q36" s="17">
        <v>20300000</v>
      </c>
      <c r="R36" s="15"/>
      <c r="S36" s="17">
        <v>1058500000</v>
      </c>
    </row>
    <row r="37" spans="1:19" ht="21.75" customHeight="1">
      <c r="A37" s="6" t="s">
        <v>73</v>
      </c>
      <c r="C37" s="26" t="s">
        <v>177</v>
      </c>
      <c r="D37" s="15"/>
      <c r="E37" s="17">
        <v>634197</v>
      </c>
      <c r="F37" s="15"/>
      <c r="G37" s="17">
        <v>4300</v>
      </c>
      <c r="H37" s="15"/>
      <c r="I37" s="17">
        <v>0</v>
      </c>
      <c r="J37" s="15"/>
      <c r="K37" s="17">
        <v>0</v>
      </c>
      <c r="L37" s="15"/>
      <c r="M37" s="17">
        <v>0</v>
      </c>
      <c r="N37" s="15"/>
      <c r="O37" s="17">
        <v>2727047100</v>
      </c>
      <c r="P37" s="15"/>
      <c r="Q37" s="17">
        <v>0</v>
      </c>
      <c r="R37" s="15"/>
      <c r="S37" s="17">
        <v>2727047100</v>
      </c>
    </row>
    <row r="38" spans="1:19" ht="21.75" customHeight="1">
      <c r="A38" s="6" t="s">
        <v>35</v>
      </c>
      <c r="C38" s="26" t="s">
        <v>179</v>
      </c>
      <c r="D38" s="15"/>
      <c r="E38" s="17">
        <v>3921040</v>
      </c>
      <c r="F38" s="15"/>
      <c r="G38" s="17">
        <v>700</v>
      </c>
      <c r="H38" s="15"/>
      <c r="I38" s="17">
        <v>0</v>
      </c>
      <c r="J38" s="15"/>
      <c r="K38" s="17">
        <v>0</v>
      </c>
      <c r="L38" s="15"/>
      <c r="M38" s="17">
        <v>0</v>
      </c>
      <c r="N38" s="15"/>
      <c r="O38" s="17">
        <v>2744728000</v>
      </c>
      <c r="P38" s="15"/>
      <c r="Q38" s="17">
        <v>0</v>
      </c>
      <c r="R38" s="15"/>
      <c r="S38" s="17">
        <v>2744728000</v>
      </c>
    </row>
    <row r="39" spans="1:19" ht="21.75" customHeight="1">
      <c r="A39" s="6" t="s">
        <v>50</v>
      </c>
      <c r="C39" s="26" t="s">
        <v>180</v>
      </c>
      <c r="D39" s="15"/>
      <c r="E39" s="17">
        <v>468212</v>
      </c>
      <c r="F39" s="15"/>
      <c r="G39" s="17">
        <v>22200</v>
      </c>
      <c r="H39" s="15"/>
      <c r="I39" s="17">
        <v>0</v>
      </c>
      <c r="J39" s="15"/>
      <c r="K39" s="17">
        <v>0</v>
      </c>
      <c r="L39" s="15"/>
      <c r="M39" s="17">
        <v>0</v>
      </c>
      <c r="N39" s="15"/>
      <c r="O39" s="17">
        <v>10394306400</v>
      </c>
      <c r="P39" s="15"/>
      <c r="Q39" s="17">
        <v>0</v>
      </c>
      <c r="R39" s="15"/>
      <c r="S39" s="17">
        <v>10394306400</v>
      </c>
    </row>
    <row r="40" spans="1:19" ht="21.75" customHeight="1">
      <c r="A40" s="6" t="s">
        <v>26</v>
      </c>
      <c r="C40" s="26" t="s">
        <v>169</v>
      </c>
      <c r="D40" s="15"/>
      <c r="E40" s="17">
        <v>4600000</v>
      </c>
      <c r="F40" s="15"/>
      <c r="G40" s="17">
        <v>1900</v>
      </c>
      <c r="H40" s="15"/>
      <c r="I40" s="17">
        <v>0</v>
      </c>
      <c r="J40" s="15"/>
      <c r="K40" s="17">
        <v>0</v>
      </c>
      <c r="L40" s="15"/>
      <c r="M40" s="17">
        <v>0</v>
      </c>
      <c r="N40" s="15"/>
      <c r="O40" s="17">
        <v>8740000000</v>
      </c>
      <c r="P40" s="15"/>
      <c r="Q40" s="17">
        <v>0</v>
      </c>
      <c r="R40" s="15"/>
      <c r="S40" s="17">
        <v>8740000000</v>
      </c>
    </row>
    <row r="41" spans="1:19" ht="21.75" customHeight="1">
      <c r="A41" s="6" t="s">
        <v>24</v>
      </c>
      <c r="C41" s="26" t="s">
        <v>166</v>
      </c>
      <c r="D41" s="15"/>
      <c r="E41" s="17">
        <v>161737</v>
      </c>
      <c r="F41" s="15"/>
      <c r="G41" s="17">
        <v>7000</v>
      </c>
      <c r="H41" s="15"/>
      <c r="I41" s="17">
        <v>0</v>
      </c>
      <c r="J41" s="15"/>
      <c r="K41" s="17">
        <v>0</v>
      </c>
      <c r="L41" s="15"/>
      <c r="M41" s="17">
        <v>0</v>
      </c>
      <c r="N41" s="15"/>
      <c r="O41" s="17">
        <v>1132159000</v>
      </c>
      <c r="P41" s="15"/>
      <c r="Q41" s="17">
        <v>0</v>
      </c>
      <c r="R41" s="15"/>
      <c r="S41" s="17">
        <v>1132159000</v>
      </c>
    </row>
    <row r="42" spans="1:19" ht="21.75" customHeight="1">
      <c r="A42" s="6" t="s">
        <v>53</v>
      </c>
      <c r="C42" s="26" t="s">
        <v>165</v>
      </c>
      <c r="D42" s="15"/>
      <c r="E42" s="17">
        <v>9731010</v>
      </c>
      <c r="F42" s="15"/>
      <c r="G42" s="17">
        <v>77</v>
      </c>
      <c r="H42" s="15"/>
      <c r="I42" s="17">
        <v>0</v>
      </c>
      <c r="J42" s="15"/>
      <c r="K42" s="17">
        <v>0</v>
      </c>
      <c r="L42" s="15"/>
      <c r="M42" s="17">
        <v>0</v>
      </c>
      <c r="N42" s="15"/>
      <c r="O42" s="17">
        <v>749287770</v>
      </c>
      <c r="P42" s="15"/>
      <c r="Q42" s="17">
        <v>5603104</v>
      </c>
      <c r="R42" s="15"/>
      <c r="S42" s="17">
        <v>743684666</v>
      </c>
    </row>
    <row r="43" spans="1:19" ht="21.75" customHeight="1">
      <c r="A43" s="6" t="s">
        <v>136</v>
      </c>
      <c r="C43" s="26" t="s">
        <v>181</v>
      </c>
      <c r="D43" s="15"/>
      <c r="E43" s="17">
        <v>64232</v>
      </c>
      <c r="F43" s="15"/>
      <c r="G43" s="17">
        <v>1920</v>
      </c>
      <c r="H43" s="15"/>
      <c r="I43" s="17">
        <v>0</v>
      </c>
      <c r="J43" s="15"/>
      <c r="K43" s="17">
        <v>0</v>
      </c>
      <c r="L43" s="15"/>
      <c r="M43" s="17">
        <v>0</v>
      </c>
      <c r="N43" s="15"/>
      <c r="O43" s="17">
        <v>123325440</v>
      </c>
      <c r="P43" s="15"/>
      <c r="Q43" s="17">
        <v>0</v>
      </c>
      <c r="R43" s="15"/>
      <c r="S43" s="17">
        <v>123325440</v>
      </c>
    </row>
    <row r="44" spans="1:19" ht="21.75" customHeight="1">
      <c r="A44" s="6" t="s">
        <v>54</v>
      </c>
      <c r="C44" s="26" t="s">
        <v>182</v>
      </c>
      <c r="D44" s="15"/>
      <c r="E44" s="17">
        <v>362898</v>
      </c>
      <c r="F44" s="15"/>
      <c r="G44" s="17">
        <v>12</v>
      </c>
      <c r="H44" s="15"/>
      <c r="I44" s="17">
        <v>0</v>
      </c>
      <c r="J44" s="15"/>
      <c r="K44" s="17">
        <v>0</v>
      </c>
      <c r="L44" s="15"/>
      <c r="M44" s="17">
        <v>0</v>
      </c>
      <c r="N44" s="15"/>
      <c r="O44" s="17">
        <v>4354776</v>
      </c>
      <c r="P44" s="15"/>
      <c r="Q44" s="17">
        <v>0</v>
      </c>
      <c r="R44" s="15"/>
      <c r="S44" s="17">
        <v>4354776</v>
      </c>
    </row>
    <row r="45" spans="1:19" ht="21.75" customHeight="1">
      <c r="A45" s="6" t="s">
        <v>51</v>
      </c>
      <c r="C45" s="26" t="s">
        <v>183</v>
      </c>
      <c r="D45" s="15"/>
      <c r="E45" s="17">
        <v>10000000</v>
      </c>
      <c r="F45" s="15"/>
      <c r="G45" s="17">
        <v>700</v>
      </c>
      <c r="H45" s="15"/>
      <c r="I45" s="17">
        <v>0</v>
      </c>
      <c r="J45" s="15"/>
      <c r="K45" s="17">
        <v>0</v>
      </c>
      <c r="L45" s="15"/>
      <c r="M45" s="17">
        <v>0</v>
      </c>
      <c r="N45" s="15"/>
      <c r="O45" s="17">
        <v>7000000000</v>
      </c>
      <c r="P45" s="15"/>
      <c r="Q45" s="17">
        <v>0</v>
      </c>
      <c r="R45" s="15"/>
      <c r="S45" s="17">
        <v>7000000000</v>
      </c>
    </row>
    <row r="46" spans="1:19" ht="21.75" customHeight="1">
      <c r="A46" s="6" t="s">
        <v>44</v>
      </c>
      <c r="C46" s="26" t="s">
        <v>184</v>
      </c>
      <c r="D46" s="15"/>
      <c r="E46" s="17">
        <v>1000000</v>
      </c>
      <c r="F46" s="15"/>
      <c r="G46" s="17">
        <v>2480</v>
      </c>
      <c r="H46" s="15"/>
      <c r="I46" s="17">
        <v>0</v>
      </c>
      <c r="J46" s="15"/>
      <c r="K46" s="17">
        <v>0</v>
      </c>
      <c r="L46" s="15"/>
      <c r="M46" s="17">
        <v>0</v>
      </c>
      <c r="N46" s="15"/>
      <c r="O46" s="17">
        <v>2480000000</v>
      </c>
      <c r="P46" s="15"/>
      <c r="Q46" s="17">
        <v>69347537</v>
      </c>
      <c r="R46" s="15"/>
      <c r="S46" s="17">
        <v>2410652463</v>
      </c>
    </row>
    <row r="47" spans="1:19" ht="21.75" customHeight="1">
      <c r="A47" s="6" t="s">
        <v>22</v>
      </c>
      <c r="C47" s="26" t="s">
        <v>157</v>
      </c>
      <c r="D47" s="15"/>
      <c r="E47" s="17">
        <v>1562500</v>
      </c>
      <c r="F47" s="15"/>
      <c r="G47" s="17">
        <v>320</v>
      </c>
      <c r="H47" s="15"/>
      <c r="I47" s="17">
        <v>0</v>
      </c>
      <c r="J47" s="15"/>
      <c r="K47" s="17">
        <v>0</v>
      </c>
      <c r="L47" s="15"/>
      <c r="M47" s="17">
        <v>0</v>
      </c>
      <c r="N47" s="15"/>
      <c r="O47" s="17">
        <v>500000000</v>
      </c>
      <c r="P47" s="15"/>
      <c r="Q47" s="17">
        <v>0</v>
      </c>
      <c r="R47" s="15"/>
      <c r="S47" s="17">
        <v>500000000</v>
      </c>
    </row>
    <row r="48" spans="1:19" ht="21.75" customHeight="1">
      <c r="A48" s="6" t="s">
        <v>65</v>
      </c>
      <c r="C48" s="26" t="s">
        <v>158</v>
      </c>
      <c r="D48" s="15"/>
      <c r="E48" s="17">
        <v>125000</v>
      </c>
      <c r="F48" s="15"/>
      <c r="G48" s="17">
        <v>1000</v>
      </c>
      <c r="H48" s="15"/>
      <c r="I48" s="17">
        <v>0</v>
      </c>
      <c r="J48" s="15"/>
      <c r="K48" s="17">
        <v>0</v>
      </c>
      <c r="L48" s="15"/>
      <c r="M48" s="17">
        <v>0</v>
      </c>
      <c r="N48" s="15"/>
      <c r="O48" s="17">
        <v>125000000</v>
      </c>
      <c r="P48" s="15"/>
      <c r="Q48" s="17">
        <v>0</v>
      </c>
      <c r="R48" s="15"/>
      <c r="S48" s="17">
        <v>125000000</v>
      </c>
    </row>
    <row r="49" spans="1:21" ht="21.75" customHeight="1">
      <c r="A49" s="7" t="s">
        <v>60</v>
      </c>
      <c r="C49" s="27" t="s">
        <v>182</v>
      </c>
      <c r="D49" s="15"/>
      <c r="E49" s="19">
        <v>17151934</v>
      </c>
      <c r="F49" s="15"/>
      <c r="G49" s="19">
        <v>6</v>
      </c>
      <c r="H49" s="15"/>
      <c r="I49" s="19">
        <v>0</v>
      </c>
      <c r="J49" s="15"/>
      <c r="K49" s="19">
        <v>0</v>
      </c>
      <c r="L49" s="15"/>
      <c r="M49" s="19">
        <v>0</v>
      </c>
      <c r="N49" s="15"/>
      <c r="O49" s="19">
        <v>102911604</v>
      </c>
      <c r="P49" s="15"/>
      <c r="Q49" s="19">
        <v>0</v>
      </c>
      <c r="R49" s="15"/>
      <c r="S49" s="19">
        <v>102911604</v>
      </c>
    </row>
    <row r="50" spans="1:21" ht="21.75" customHeight="1">
      <c r="A50" s="9" t="s">
        <v>78</v>
      </c>
      <c r="C50" s="21"/>
      <c r="D50" s="15"/>
      <c r="E50" s="21"/>
      <c r="F50" s="15"/>
      <c r="G50" s="21"/>
      <c r="H50" s="15"/>
      <c r="I50" s="21">
        <f>SUM(I8:I49)</f>
        <v>0</v>
      </c>
      <c r="J50" s="15"/>
      <c r="K50" s="21">
        <f>SUM(K8:K49)</f>
        <v>0</v>
      </c>
      <c r="L50" s="15"/>
      <c r="M50" s="21">
        <f>SUM(M8:M49)</f>
        <v>0</v>
      </c>
      <c r="N50" s="15"/>
      <c r="O50" s="21">
        <f>SUM(O8:O49)</f>
        <v>159287307562</v>
      </c>
      <c r="P50" s="15"/>
      <c r="Q50" s="21">
        <f>SUM(Q8:Q49)</f>
        <v>241640244</v>
      </c>
      <c r="R50" s="15"/>
      <c r="S50" s="21">
        <f>SUM(S8:S49)</f>
        <v>159045667318</v>
      </c>
      <c r="U50" s="39"/>
    </row>
    <row r="54" spans="1:21">
      <c r="O54" s="39"/>
    </row>
    <row r="55" spans="1:21">
      <c r="O55" s="39"/>
    </row>
  </sheetData>
  <sheetProtection algorithmName="SHA-512" hashValue="v6cC3whT79rAt7g+ypK/RETurjXGWkmYGPgKaoCMHNm07RlXzJMKe8kmj1mnabJFL4atx4EvZIGediHpgLyVsw==" saltValue="GfnCudsANjye639SOBqmUA==" spinCount="100000" sheet="1" objects="1" scenarios="1"/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7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U27"/>
  <sheetViews>
    <sheetView rightToLeft="1" view="pageBreakPreview" zoomScale="90" zoomScaleNormal="100" zoomScaleSheetLayoutView="90" workbookViewId="0">
      <selection activeCell="Q24" sqref="O24:Q29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4.285156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7109375" customWidth="1"/>
    <col min="16" max="16" width="1.28515625" customWidth="1"/>
    <col min="17" max="17" width="10.42578125" customWidth="1"/>
    <col min="18" max="18" width="1.28515625" customWidth="1"/>
    <col min="19" max="19" width="17.7109375" customWidth="1"/>
    <col min="20" max="20" width="0.28515625" customWidth="1"/>
    <col min="21" max="21" width="12.140625" bestFit="1" customWidth="1"/>
  </cols>
  <sheetData>
    <row r="1" spans="1:21" ht="25.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</row>
    <row r="2" spans="1:21" ht="25.5">
      <c r="A2" s="104" t="s">
        <v>103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1:21" ht="25.5">
      <c r="A3" s="104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1:21" ht="14.45" customHeight="1"/>
    <row r="5" spans="1:21" ht="24">
      <c r="A5" s="103" t="s">
        <v>185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1:21" ht="21">
      <c r="A6" s="97" t="s">
        <v>106</v>
      </c>
      <c r="I6" s="97" t="s">
        <v>120</v>
      </c>
      <c r="J6" s="97"/>
      <c r="K6" s="97"/>
      <c r="L6" s="97"/>
      <c r="M6" s="97"/>
      <c r="O6" s="97" t="s">
        <v>121</v>
      </c>
      <c r="P6" s="97"/>
      <c r="Q6" s="97"/>
      <c r="R6" s="97"/>
      <c r="S6" s="97"/>
    </row>
    <row r="7" spans="1:21" ht="29.1" customHeight="1">
      <c r="A7" s="97"/>
      <c r="C7" s="12" t="s">
        <v>186</v>
      </c>
      <c r="E7" s="12" t="s">
        <v>92</v>
      </c>
      <c r="G7" s="12" t="s">
        <v>187</v>
      </c>
      <c r="I7" s="13" t="s">
        <v>188</v>
      </c>
      <c r="J7" s="3"/>
      <c r="K7" s="13" t="s">
        <v>154</v>
      </c>
      <c r="L7" s="3"/>
      <c r="M7" s="13" t="s">
        <v>189</v>
      </c>
      <c r="O7" s="13" t="s">
        <v>188</v>
      </c>
      <c r="P7" s="3"/>
      <c r="Q7" s="13" t="s">
        <v>154</v>
      </c>
      <c r="R7" s="3"/>
      <c r="S7" s="13" t="s">
        <v>189</v>
      </c>
    </row>
    <row r="8" spans="1:21" s="92" customFormat="1" ht="27" customHeight="1">
      <c r="A8" s="91" t="s">
        <v>142</v>
      </c>
      <c r="C8" s="93"/>
      <c r="E8" s="91" t="s">
        <v>190</v>
      </c>
      <c r="G8" s="28">
        <v>23</v>
      </c>
      <c r="H8" s="15"/>
      <c r="I8" s="28">
        <v>0</v>
      </c>
      <c r="J8" s="15"/>
      <c r="K8" s="28">
        <v>0</v>
      </c>
      <c r="L8" s="15"/>
      <c r="M8" s="28">
        <v>0</v>
      </c>
      <c r="N8" s="15"/>
      <c r="O8" s="28">
        <v>2382566203</v>
      </c>
      <c r="P8" s="15"/>
      <c r="Q8" s="28">
        <v>0</v>
      </c>
      <c r="R8" s="15"/>
      <c r="S8" s="28">
        <v>2382566203</v>
      </c>
    </row>
    <row r="9" spans="1:21" ht="26.25" customHeight="1">
      <c r="A9" s="9" t="s">
        <v>78</v>
      </c>
      <c r="C9" s="10"/>
      <c r="E9" s="10"/>
      <c r="G9" s="94"/>
      <c r="H9" s="84"/>
      <c r="I9" s="94">
        <f>SUM(I8)</f>
        <v>0</v>
      </c>
      <c r="J9" s="84"/>
      <c r="K9" s="94">
        <f>SUM(K8)</f>
        <v>0</v>
      </c>
      <c r="L9" s="84"/>
      <c r="M9" s="94">
        <f>SUM(M8)</f>
        <v>0</v>
      </c>
      <c r="N9" s="84"/>
      <c r="O9" s="21">
        <f>SUM(O8)</f>
        <v>2382566203</v>
      </c>
      <c r="P9" s="15"/>
      <c r="Q9" s="21">
        <f>SUM(Q8)</f>
        <v>0</v>
      </c>
      <c r="R9" s="15"/>
      <c r="S9" s="21">
        <f>SUM(S8)</f>
        <v>2382566203</v>
      </c>
      <c r="U9" s="39"/>
    </row>
    <row r="10" spans="1:21">
      <c r="E10" s="40"/>
    </row>
    <row r="27" spans="15:15">
      <c r="O27" s="39"/>
    </row>
  </sheetData>
  <sheetProtection algorithmName="SHA-512" hashValue="cdYFdxVj5D2sc6+vLeJkQxDiH/YMduKzc4G8nDCzpMPi0bTTZhqLodWjVZ4TD/ubtCJvA6IV1hlGuSESTltyKw==" saltValue="GfcU/8iWJHuPfuGtvSTCUQ==" spinCount="100000" sheet="1" objects="1" scenarios="1"/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9" scale="7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5"/>
  <sheetViews>
    <sheetView rightToLeft="1" view="pageBreakPreview" zoomScaleNormal="100" zoomScaleSheetLayoutView="100" workbookViewId="0">
      <selection activeCell="Q9" sqref="O9:Q11"/>
    </sheetView>
  </sheetViews>
  <sheetFormatPr defaultRowHeight="12.75"/>
  <cols>
    <col min="1" max="1" width="53.570312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  <col min="15" max="15" width="11.140625" bestFit="1" customWidth="1"/>
  </cols>
  <sheetData>
    <row r="1" spans="1:15" ht="29.1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5" ht="21.75" customHeight="1">
      <c r="A2" s="104" t="s">
        <v>103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5" ht="21.75" customHeight="1">
      <c r="A3" s="104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</row>
    <row r="4" spans="1:15" ht="14.45" customHeight="1"/>
    <row r="5" spans="1:15" ht="23.25" customHeight="1">
      <c r="A5" s="103" t="s">
        <v>191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</row>
    <row r="6" spans="1:15" ht="14.45" customHeight="1">
      <c r="A6" s="97" t="s">
        <v>106</v>
      </c>
      <c r="C6" s="97" t="s">
        <v>120</v>
      </c>
      <c r="D6" s="97"/>
      <c r="E6" s="97"/>
      <c r="F6" s="97"/>
      <c r="G6" s="97"/>
      <c r="I6" s="97" t="s">
        <v>121</v>
      </c>
      <c r="J6" s="97"/>
      <c r="K6" s="97"/>
      <c r="L6" s="97"/>
      <c r="M6" s="97"/>
    </row>
    <row r="7" spans="1:15" ht="29.1" customHeight="1">
      <c r="A7" s="97"/>
      <c r="C7" s="13" t="s">
        <v>188</v>
      </c>
      <c r="D7" s="3"/>
      <c r="E7" s="13" t="s">
        <v>154</v>
      </c>
      <c r="F7" s="3"/>
      <c r="G7" s="13" t="s">
        <v>189</v>
      </c>
      <c r="I7" s="13" t="s">
        <v>188</v>
      </c>
      <c r="J7" s="3"/>
      <c r="K7" s="13" t="s">
        <v>154</v>
      </c>
      <c r="L7" s="3"/>
      <c r="M7" s="13" t="s">
        <v>189</v>
      </c>
    </row>
    <row r="8" spans="1:15" ht="23.25" customHeight="1">
      <c r="A8" s="5" t="s">
        <v>99</v>
      </c>
      <c r="C8" s="14">
        <v>12307779</v>
      </c>
      <c r="D8" s="15"/>
      <c r="E8" s="14">
        <v>0</v>
      </c>
      <c r="F8" s="15"/>
      <c r="G8" s="14">
        <v>12307779</v>
      </c>
      <c r="H8" s="15"/>
      <c r="I8" s="14">
        <v>121878556</v>
      </c>
      <c r="J8" s="15"/>
      <c r="K8" s="14">
        <v>0</v>
      </c>
      <c r="L8" s="15"/>
      <c r="M8" s="14">
        <v>121878556</v>
      </c>
    </row>
    <row r="9" spans="1:15" ht="27" customHeight="1">
      <c r="A9" s="7" t="s">
        <v>101</v>
      </c>
      <c r="C9" s="19">
        <v>1454338</v>
      </c>
      <c r="D9" s="15"/>
      <c r="E9" s="19">
        <v>0</v>
      </c>
      <c r="F9" s="15"/>
      <c r="G9" s="19">
        <v>1454338</v>
      </c>
      <c r="H9" s="15"/>
      <c r="I9" s="19">
        <v>7554939</v>
      </c>
      <c r="J9" s="15"/>
      <c r="K9" s="19">
        <v>0</v>
      </c>
      <c r="L9" s="15"/>
      <c r="M9" s="19">
        <v>7554939</v>
      </c>
    </row>
    <row r="10" spans="1:15" ht="29.25" customHeight="1">
      <c r="A10" s="9" t="s">
        <v>78</v>
      </c>
      <c r="C10" s="21">
        <f>SUM(C8:C9)</f>
        <v>13762117</v>
      </c>
      <c r="D10" s="15"/>
      <c r="E10" s="21">
        <f>SUM(E8:E9)</f>
        <v>0</v>
      </c>
      <c r="F10" s="15"/>
      <c r="G10" s="21">
        <f>SUM(G8:G9)</f>
        <v>13762117</v>
      </c>
      <c r="H10" s="15"/>
      <c r="I10" s="21">
        <f>SUM(I8:I9)</f>
        <v>129433495</v>
      </c>
      <c r="J10" s="15"/>
      <c r="K10" s="21">
        <f>SUM(K8:K9)</f>
        <v>0</v>
      </c>
      <c r="L10" s="15"/>
      <c r="M10" s="21">
        <f>SUM(M8:M9)</f>
        <v>129433495</v>
      </c>
      <c r="O10" s="39"/>
    </row>
    <row r="11" spans="1:15">
      <c r="A11" s="40"/>
      <c r="O11" s="39"/>
    </row>
    <row r="15" spans="1:15">
      <c r="A15" s="40"/>
    </row>
  </sheetData>
  <sheetProtection algorithmName="SHA-512" hashValue="Pfn0kJh3Gf8H36K2Eq8tgxATBa/q5NHLMMHoDvimzZEP+PxO3eKKc7v1/yVSsHWOJNcWE6GboTES7wTEgx4QYA==" saltValue="PObDU1Usmia0GwFmOEvwfw==" spinCount="100000" sheet="1" objects="1" scenarios="1"/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72"/>
  <sheetViews>
    <sheetView rightToLeft="1" view="pageBreakPreview" zoomScale="96" zoomScaleNormal="100" zoomScaleSheetLayoutView="96" workbookViewId="0">
      <selection activeCell="Q63" sqref="Q63:Q72"/>
    </sheetView>
  </sheetViews>
  <sheetFormatPr defaultRowHeight="12.75"/>
  <cols>
    <col min="1" max="1" width="40.28515625" customWidth="1"/>
    <col min="2" max="2" width="1.28515625" customWidth="1"/>
    <col min="3" max="3" width="12.28515625" customWidth="1"/>
    <col min="4" max="4" width="1.28515625" customWidth="1"/>
    <col min="5" max="5" width="16.140625" customWidth="1"/>
    <col min="6" max="6" width="1.28515625" customWidth="1"/>
    <col min="7" max="7" width="17.5703125" customWidth="1"/>
    <col min="8" max="8" width="1.28515625" customWidth="1"/>
    <col min="9" max="9" width="16.42578125" customWidth="1"/>
    <col min="10" max="10" width="1.28515625" customWidth="1"/>
    <col min="11" max="11" width="12.5703125" customWidth="1"/>
    <col min="12" max="12" width="1.28515625" customWidth="1"/>
    <col min="13" max="13" width="17.5703125" customWidth="1"/>
    <col min="14" max="14" width="1.28515625" customWidth="1"/>
    <col min="15" max="15" width="17.140625" customWidth="1"/>
    <col min="16" max="16" width="1.28515625" customWidth="1"/>
    <col min="17" max="17" width="15.85546875" customWidth="1"/>
    <col min="18" max="18" width="0.28515625" customWidth="1"/>
    <col min="19" max="19" width="19" bestFit="1" customWidth="1"/>
    <col min="20" max="20" width="15.5703125" bestFit="1" customWidth="1"/>
  </cols>
  <sheetData>
    <row r="1" spans="1:17" ht="29.1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17" ht="21.75" customHeight="1">
      <c r="A2" s="104" t="s">
        <v>103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21.75" customHeight="1">
      <c r="A3" s="104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4.45" customHeight="1"/>
    <row r="5" spans="1:17" ht="19.5" customHeight="1">
      <c r="A5" s="103" t="s">
        <v>192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</row>
    <row r="6" spans="1:17" ht="21">
      <c r="A6" s="97" t="s">
        <v>106</v>
      </c>
      <c r="C6" s="97" t="s">
        <v>120</v>
      </c>
      <c r="D6" s="97"/>
      <c r="E6" s="97"/>
      <c r="F6" s="97"/>
      <c r="G6" s="97"/>
      <c r="H6" s="97"/>
      <c r="I6" s="97"/>
      <c r="K6" s="97" t="s">
        <v>121</v>
      </c>
      <c r="L6" s="97"/>
      <c r="M6" s="97"/>
      <c r="N6" s="97"/>
      <c r="O6" s="97"/>
      <c r="P6" s="97"/>
      <c r="Q6" s="97"/>
    </row>
    <row r="7" spans="1:17" ht="42">
      <c r="A7" s="97"/>
      <c r="C7" s="13" t="s">
        <v>13</v>
      </c>
      <c r="D7" s="3"/>
      <c r="E7" s="13" t="s">
        <v>193</v>
      </c>
      <c r="F7" s="3"/>
      <c r="G7" s="13" t="s">
        <v>194</v>
      </c>
      <c r="H7" s="3"/>
      <c r="I7" s="13" t="s">
        <v>195</v>
      </c>
      <c r="K7" s="13" t="s">
        <v>13</v>
      </c>
      <c r="L7" s="3"/>
      <c r="M7" s="13" t="s">
        <v>193</v>
      </c>
      <c r="N7" s="3"/>
      <c r="O7" s="13" t="s">
        <v>194</v>
      </c>
      <c r="P7" s="3"/>
      <c r="Q7" s="13" t="s">
        <v>195</v>
      </c>
    </row>
    <row r="8" spans="1:17" ht="21.75" customHeight="1">
      <c r="A8" s="5" t="s">
        <v>57</v>
      </c>
      <c r="C8" s="34">
        <v>50000</v>
      </c>
      <c r="D8" s="35"/>
      <c r="E8" s="34">
        <v>386188425</v>
      </c>
      <c r="F8" s="35"/>
      <c r="G8" s="34">
        <v>622972833</v>
      </c>
      <c r="H8" s="35"/>
      <c r="I8" s="45">
        <v>-236784408</v>
      </c>
      <c r="J8" s="35"/>
      <c r="K8" s="34">
        <v>210000</v>
      </c>
      <c r="L8" s="35"/>
      <c r="M8" s="34">
        <v>2112952682</v>
      </c>
      <c r="N8" s="35"/>
      <c r="O8" s="34">
        <v>2749699548</v>
      </c>
      <c r="P8" s="35"/>
      <c r="Q8" s="34">
        <v>-636746866</v>
      </c>
    </row>
    <row r="9" spans="1:17" ht="21.75" customHeight="1">
      <c r="A9" s="6" t="s">
        <v>35</v>
      </c>
      <c r="C9" s="36">
        <v>1</v>
      </c>
      <c r="D9" s="35"/>
      <c r="E9" s="36">
        <v>6130</v>
      </c>
      <c r="F9" s="35"/>
      <c r="G9" s="36">
        <v>7502</v>
      </c>
      <c r="H9" s="35"/>
      <c r="I9" s="46">
        <v>-1371</v>
      </c>
      <c r="J9" s="35"/>
      <c r="K9" s="36">
        <v>878961</v>
      </c>
      <c r="L9" s="35"/>
      <c r="M9" s="36">
        <v>9601229993</v>
      </c>
      <c r="N9" s="35"/>
      <c r="O9" s="36">
        <v>11096440415</v>
      </c>
      <c r="P9" s="35"/>
      <c r="Q9" s="36">
        <v>-1495210421</v>
      </c>
    </row>
    <row r="10" spans="1:17" ht="21.75" customHeight="1">
      <c r="A10" s="6" t="s">
        <v>36</v>
      </c>
      <c r="C10" s="36">
        <v>10000</v>
      </c>
      <c r="D10" s="35"/>
      <c r="E10" s="36">
        <v>53082281</v>
      </c>
      <c r="F10" s="35"/>
      <c r="G10" s="36">
        <v>53841142</v>
      </c>
      <c r="H10" s="35"/>
      <c r="I10" s="46">
        <v>-758861</v>
      </c>
      <c r="J10" s="35"/>
      <c r="K10" s="36">
        <v>410000</v>
      </c>
      <c r="L10" s="35"/>
      <c r="M10" s="36">
        <v>2081938341</v>
      </c>
      <c r="N10" s="35"/>
      <c r="O10" s="36">
        <v>2207487076</v>
      </c>
      <c r="P10" s="35"/>
      <c r="Q10" s="36">
        <v>-125548735</v>
      </c>
    </row>
    <row r="11" spans="1:17" ht="21.75" customHeight="1">
      <c r="A11" s="6" t="s">
        <v>42</v>
      </c>
      <c r="C11" s="36">
        <v>308808</v>
      </c>
      <c r="D11" s="35"/>
      <c r="E11" s="36">
        <v>2441386498</v>
      </c>
      <c r="F11" s="35"/>
      <c r="G11" s="36">
        <v>2194821182</v>
      </c>
      <c r="H11" s="35"/>
      <c r="I11" s="46">
        <v>246565316</v>
      </c>
      <c r="J11" s="35"/>
      <c r="K11" s="36">
        <v>400771</v>
      </c>
      <c r="L11" s="35"/>
      <c r="M11" s="36">
        <v>3027289082</v>
      </c>
      <c r="N11" s="35"/>
      <c r="O11" s="36">
        <v>2818278757</v>
      </c>
      <c r="P11" s="35"/>
      <c r="Q11" s="36">
        <v>209010325</v>
      </c>
    </row>
    <row r="12" spans="1:17" ht="21.75" customHeight="1">
      <c r="A12" s="6" t="s">
        <v>26</v>
      </c>
      <c r="C12" s="36">
        <v>100000</v>
      </c>
      <c r="D12" s="35"/>
      <c r="E12" s="36">
        <v>1091466900</v>
      </c>
      <c r="F12" s="35"/>
      <c r="G12" s="36">
        <v>1642749799</v>
      </c>
      <c r="H12" s="35"/>
      <c r="I12" s="46">
        <v>-551282899</v>
      </c>
      <c r="J12" s="35"/>
      <c r="K12" s="36">
        <v>2213984</v>
      </c>
      <c r="L12" s="35"/>
      <c r="M12" s="36">
        <v>26344185390</v>
      </c>
      <c r="N12" s="35"/>
      <c r="O12" s="36">
        <v>37555636202</v>
      </c>
      <c r="P12" s="35"/>
      <c r="Q12" s="36">
        <v>-11211450812</v>
      </c>
    </row>
    <row r="13" spans="1:17" ht="21.75" customHeight="1">
      <c r="A13" s="6" t="s">
        <v>41</v>
      </c>
      <c r="C13" s="36">
        <v>4064634</v>
      </c>
      <c r="D13" s="35"/>
      <c r="E13" s="36">
        <v>41535820278</v>
      </c>
      <c r="F13" s="35"/>
      <c r="G13" s="36">
        <v>42433637785</v>
      </c>
      <c r="H13" s="35"/>
      <c r="I13" s="46">
        <v>-897817507</v>
      </c>
      <c r="J13" s="35"/>
      <c r="K13" s="36">
        <v>4136928</v>
      </c>
      <c r="L13" s="35"/>
      <c r="M13" s="36">
        <v>42444898007</v>
      </c>
      <c r="N13" s="35"/>
      <c r="O13" s="36">
        <v>43052708455</v>
      </c>
      <c r="P13" s="35"/>
      <c r="Q13" s="36">
        <v>-607810448</v>
      </c>
    </row>
    <row r="14" spans="1:17" ht="21.75" customHeight="1">
      <c r="A14" s="6" t="s">
        <v>38</v>
      </c>
      <c r="C14" s="36">
        <v>1</v>
      </c>
      <c r="D14" s="35"/>
      <c r="E14" s="36">
        <v>1</v>
      </c>
      <c r="F14" s="35"/>
      <c r="G14" s="36">
        <v>5110</v>
      </c>
      <c r="H14" s="35"/>
      <c r="I14" s="46">
        <v>-5109</v>
      </c>
      <c r="J14" s="35"/>
      <c r="K14" s="36">
        <v>1</v>
      </c>
      <c r="L14" s="35"/>
      <c r="M14" s="36">
        <v>1</v>
      </c>
      <c r="N14" s="35"/>
      <c r="O14" s="36">
        <v>5110</v>
      </c>
      <c r="P14" s="35"/>
      <c r="Q14" s="36">
        <v>-5109</v>
      </c>
    </row>
    <row r="15" spans="1:17" ht="21.75" customHeight="1">
      <c r="A15" s="6" t="s">
        <v>126</v>
      </c>
      <c r="C15" s="36">
        <v>0</v>
      </c>
      <c r="D15" s="35"/>
      <c r="E15" s="36">
        <v>0</v>
      </c>
      <c r="F15" s="35"/>
      <c r="G15" s="36">
        <v>0</v>
      </c>
      <c r="H15" s="35"/>
      <c r="I15" s="36">
        <v>0</v>
      </c>
      <c r="J15" s="35"/>
      <c r="K15" s="36">
        <v>505096</v>
      </c>
      <c r="L15" s="35"/>
      <c r="M15" s="36">
        <v>4992242919</v>
      </c>
      <c r="N15" s="35"/>
      <c r="O15" s="36">
        <v>5834293687</v>
      </c>
      <c r="P15" s="35"/>
      <c r="Q15" s="36">
        <v>-842050768</v>
      </c>
    </row>
    <row r="16" spans="1:17" ht="21.75" customHeight="1">
      <c r="A16" s="6" t="s">
        <v>32</v>
      </c>
      <c r="C16" s="36">
        <v>0</v>
      </c>
      <c r="D16" s="35"/>
      <c r="E16" s="36">
        <v>0</v>
      </c>
      <c r="F16" s="35"/>
      <c r="G16" s="36">
        <v>0</v>
      </c>
      <c r="H16" s="35"/>
      <c r="I16" s="36">
        <v>0</v>
      </c>
      <c r="J16" s="35"/>
      <c r="K16" s="36">
        <v>105020</v>
      </c>
      <c r="L16" s="35"/>
      <c r="M16" s="36">
        <v>18234990299</v>
      </c>
      <c r="N16" s="35"/>
      <c r="O16" s="36">
        <v>15863861273</v>
      </c>
      <c r="P16" s="35"/>
      <c r="Q16" s="36">
        <v>2371129026</v>
      </c>
    </row>
    <row r="17" spans="1:17" ht="21.75" customHeight="1">
      <c r="A17" s="6" t="s">
        <v>127</v>
      </c>
      <c r="C17" s="36">
        <v>0</v>
      </c>
      <c r="D17" s="35"/>
      <c r="E17" s="36">
        <v>0</v>
      </c>
      <c r="F17" s="35"/>
      <c r="G17" s="36">
        <v>0</v>
      </c>
      <c r="H17" s="35"/>
      <c r="I17" s="36">
        <v>0</v>
      </c>
      <c r="J17" s="35"/>
      <c r="K17" s="36">
        <v>356821</v>
      </c>
      <c r="L17" s="35"/>
      <c r="M17" s="36">
        <v>1924244269</v>
      </c>
      <c r="N17" s="35"/>
      <c r="O17" s="36">
        <v>1836980504</v>
      </c>
      <c r="P17" s="35"/>
      <c r="Q17" s="36">
        <v>87263765</v>
      </c>
    </row>
    <row r="18" spans="1:17" ht="21.75" customHeight="1">
      <c r="A18" s="6" t="s">
        <v>44</v>
      </c>
      <c r="C18" s="36">
        <v>0</v>
      </c>
      <c r="D18" s="35"/>
      <c r="E18" s="36">
        <v>0</v>
      </c>
      <c r="F18" s="35"/>
      <c r="G18" s="36">
        <v>0</v>
      </c>
      <c r="H18" s="35"/>
      <c r="I18" s="36">
        <v>0</v>
      </c>
      <c r="J18" s="35"/>
      <c r="K18" s="36">
        <v>72823</v>
      </c>
      <c r="L18" s="35"/>
      <c r="M18" s="36">
        <v>1452351501</v>
      </c>
      <c r="N18" s="35"/>
      <c r="O18" s="36">
        <v>1918327134</v>
      </c>
      <c r="P18" s="35"/>
      <c r="Q18" s="36">
        <v>-465975633</v>
      </c>
    </row>
    <row r="19" spans="1:17" ht="21.75" customHeight="1">
      <c r="A19" s="6" t="s">
        <v>40</v>
      </c>
      <c r="C19" s="36">
        <v>0</v>
      </c>
      <c r="D19" s="35"/>
      <c r="E19" s="36">
        <v>0</v>
      </c>
      <c r="F19" s="35"/>
      <c r="G19" s="36">
        <v>0</v>
      </c>
      <c r="H19" s="35"/>
      <c r="I19" s="36">
        <v>0</v>
      </c>
      <c r="J19" s="35"/>
      <c r="K19" s="36">
        <v>64159</v>
      </c>
      <c r="L19" s="35"/>
      <c r="M19" s="36">
        <v>992374080</v>
      </c>
      <c r="N19" s="35"/>
      <c r="O19" s="36">
        <v>1143526163</v>
      </c>
      <c r="P19" s="35"/>
      <c r="Q19" s="36">
        <v>-151152083</v>
      </c>
    </row>
    <row r="20" spans="1:17" ht="21.75" customHeight="1">
      <c r="A20" s="6" t="s">
        <v>27</v>
      </c>
      <c r="C20" s="36">
        <v>0</v>
      </c>
      <c r="D20" s="35"/>
      <c r="E20" s="36">
        <v>0</v>
      </c>
      <c r="F20" s="35"/>
      <c r="G20" s="36">
        <v>0</v>
      </c>
      <c r="H20" s="35"/>
      <c r="I20" s="36">
        <v>0</v>
      </c>
      <c r="J20" s="35"/>
      <c r="K20" s="36">
        <v>207987</v>
      </c>
      <c r="L20" s="35"/>
      <c r="M20" s="36">
        <v>9812190661</v>
      </c>
      <c r="N20" s="35"/>
      <c r="O20" s="36">
        <v>10542857487</v>
      </c>
      <c r="P20" s="35"/>
      <c r="Q20" s="36">
        <v>-730666826</v>
      </c>
    </row>
    <row r="21" spans="1:17" ht="21.75" customHeight="1">
      <c r="A21" s="6" t="s">
        <v>23</v>
      </c>
      <c r="C21" s="36">
        <v>0</v>
      </c>
      <c r="D21" s="35"/>
      <c r="E21" s="36">
        <v>0</v>
      </c>
      <c r="F21" s="35"/>
      <c r="G21" s="36">
        <v>0</v>
      </c>
      <c r="H21" s="35"/>
      <c r="I21" s="36">
        <v>0</v>
      </c>
      <c r="J21" s="35"/>
      <c r="K21" s="36">
        <v>150000</v>
      </c>
      <c r="L21" s="35"/>
      <c r="M21" s="36">
        <v>2542731123</v>
      </c>
      <c r="N21" s="35"/>
      <c r="O21" s="36">
        <v>2560363547</v>
      </c>
      <c r="P21" s="35"/>
      <c r="Q21" s="36">
        <v>-17632424</v>
      </c>
    </row>
    <row r="22" spans="1:17" ht="21.75" customHeight="1">
      <c r="A22" s="6" t="s">
        <v>128</v>
      </c>
      <c r="C22" s="36">
        <v>0</v>
      </c>
      <c r="D22" s="35"/>
      <c r="E22" s="36">
        <v>0</v>
      </c>
      <c r="F22" s="35"/>
      <c r="G22" s="36">
        <v>0</v>
      </c>
      <c r="H22" s="35"/>
      <c r="I22" s="36">
        <v>0</v>
      </c>
      <c r="J22" s="35"/>
      <c r="K22" s="36">
        <v>325152</v>
      </c>
      <c r="L22" s="35"/>
      <c r="M22" s="36">
        <v>3071031782</v>
      </c>
      <c r="N22" s="35"/>
      <c r="O22" s="36">
        <v>3393782128</v>
      </c>
      <c r="P22" s="35"/>
      <c r="Q22" s="36">
        <v>-322750346</v>
      </c>
    </row>
    <row r="23" spans="1:17" ht="21.75" customHeight="1">
      <c r="A23" s="6" t="s">
        <v>56</v>
      </c>
      <c r="C23" s="36">
        <v>0</v>
      </c>
      <c r="D23" s="35"/>
      <c r="E23" s="36">
        <v>0</v>
      </c>
      <c r="F23" s="35"/>
      <c r="G23" s="36">
        <v>0</v>
      </c>
      <c r="H23" s="35"/>
      <c r="I23" s="36">
        <v>0</v>
      </c>
      <c r="J23" s="35"/>
      <c r="K23" s="36">
        <v>848531</v>
      </c>
      <c r="L23" s="35"/>
      <c r="M23" s="36">
        <v>6296470563</v>
      </c>
      <c r="N23" s="35"/>
      <c r="O23" s="36">
        <v>6343474268</v>
      </c>
      <c r="P23" s="35"/>
      <c r="Q23" s="36">
        <v>-47003705</v>
      </c>
    </row>
    <row r="24" spans="1:17" ht="21.75" customHeight="1">
      <c r="A24" s="6" t="s">
        <v>37</v>
      </c>
      <c r="C24" s="36">
        <v>0</v>
      </c>
      <c r="D24" s="35"/>
      <c r="E24" s="36">
        <v>0</v>
      </c>
      <c r="F24" s="35"/>
      <c r="G24" s="36">
        <v>0</v>
      </c>
      <c r="H24" s="35"/>
      <c r="I24" s="36">
        <v>0</v>
      </c>
      <c r="J24" s="35"/>
      <c r="K24" s="36">
        <v>4315720</v>
      </c>
      <c r="L24" s="35"/>
      <c r="M24" s="36">
        <v>30453326304</v>
      </c>
      <c r="N24" s="35"/>
      <c r="O24" s="36">
        <v>32685885547</v>
      </c>
      <c r="P24" s="35"/>
      <c r="Q24" s="36">
        <v>-2232559243</v>
      </c>
    </row>
    <row r="25" spans="1:17" ht="21.75" customHeight="1">
      <c r="A25" s="6" t="s">
        <v>129</v>
      </c>
      <c r="C25" s="36">
        <v>0</v>
      </c>
      <c r="D25" s="35"/>
      <c r="E25" s="36">
        <v>0</v>
      </c>
      <c r="F25" s="35"/>
      <c r="G25" s="36">
        <v>0</v>
      </c>
      <c r="H25" s="35"/>
      <c r="I25" s="36">
        <v>0</v>
      </c>
      <c r="J25" s="35"/>
      <c r="K25" s="36">
        <v>200000</v>
      </c>
      <c r="L25" s="35"/>
      <c r="M25" s="36">
        <v>1155074080</v>
      </c>
      <c r="N25" s="35"/>
      <c r="O25" s="36">
        <v>1141057896</v>
      </c>
      <c r="P25" s="35"/>
      <c r="Q25" s="36">
        <v>14016184</v>
      </c>
    </row>
    <row r="26" spans="1:17" ht="21.75" customHeight="1">
      <c r="A26" s="6" t="s">
        <v>130</v>
      </c>
      <c r="C26" s="36">
        <v>0</v>
      </c>
      <c r="D26" s="35"/>
      <c r="E26" s="36">
        <v>0</v>
      </c>
      <c r="F26" s="35"/>
      <c r="G26" s="36">
        <v>0</v>
      </c>
      <c r="H26" s="35"/>
      <c r="I26" s="36">
        <v>0</v>
      </c>
      <c r="J26" s="35"/>
      <c r="K26" s="36">
        <v>6209134</v>
      </c>
      <c r="L26" s="35"/>
      <c r="M26" s="36">
        <v>14961388369</v>
      </c>
      <c r="N26" s="35"/>
      <c r="O26" s="36">
        <v>23892546145</v>
      </c>
      <c r="P26" s="35"/>
      <c r="Q26" s="36">
        <v>-8931157776</v>
      </c>
    </row>
    <row r="27" spans="1:17" ht="21.75" customHeight="1">
      <c r="A27" s="6" t="s">
        <v>69</v>
      </c>
      <c r="C27" s="36">
        <v>0</v>
      </c>
      <c r="D27" s="35"/>
      <c r="E27" s="36">
        <v>0</v>
      </c>
      <c r="F27" s="35"/>
      <c r="G27" s="36">
        <v>0</v>
      </c>
      <c r="H27" s="35"/>
      <c r="I27" s="36">
        <v>0</v>
      </c>
      <c r="J27" s="35"/>
      <c r="K27" s="36">
        <v>18076168</v>
      </c>
      <c r="L27" s="35"/>
      <c r="M27" s="36">
        <v>139350630110</v>
      </c>
      <c r="N27" s="35"/>
      <c r="O27" s="36">
        <v>119491488087</v>
      </c>
      <c r="P27" s="35"/>
      <c r="Q27" s="36">
        <v>19859142023</v>
      </c>
    </row>
    <row r="28" spans="1:17" ht="21.75" customHeight="1">
      <c r="A28" s="6" t="s">
        <v>33</v>
      </c>
      <c r="C28" s="36">
        <v>0</v>
      </c>
      <c r="D28" s="35"/>
      <c r="E28" s="36">
        <v>0</v>
      </c>
      <c r="F28" s="35"/>
      <c r="G28" s="36">
        <v>0</v>
      </c>
      <c r="H28" s="35"/>
      <c r="I28" s="36">
        <v>0</v>
      </c>
      <c r="J28" s="35"/>
      <c r="K28" s="36">
        <v>100000</v>
      </c>
      <c r="L28" s="35"/>
      <c r="M28" s="36">
        <v>2635226555</v>
      </c>
      <c r="N28" s="35"/>
      <c r="O28" s="36">
        <v>2592482398</v>
      </c>
      <c r="P28" s="35"/>
      <c r="Q28" s="36">
        <v>42744157</v>
      </c>
    </row>
    <row r="29" spans="1:17" ht="21.75" customHeight="1">
      <c r="A29" s="6" t="s">
        <v>28</v>
      </c>
      <c r="C29" s="36">
        <v>0</v>
      </c>
      <c r="D29" s="35"/>
      <c r="E29" s="36">
        <v>0</v>
      </c>
      <c r="F29" s="35"/>
      <c r="G29" s="36">
        <v>0</v>
      </c>
      <c r="H29" s="35"/>
      <c r="I29" s="36">
        <v>0</v>
      </c>
      <c r="J29" s="35"/>
      <c r="K29" s="36">
        <v>5000</v>
      </c>
      <c r="L29" s="35"/>
      <c r="M29" s="36">
        <v>814382583</v>
      </c>
      <c r="N29" s="35"/>
      <c r="O29" s="36">
        <v>869230644</v>
      </c>
      <c r="P29" s="35"/>
      <c r="Q29" s="36">
        <v>-54848061</v>
      </c>
    </row>
    <row r="30" spans="1:17" ht="21.75" customHeight="1">
      <c r="A30" s="6" t="s">
        <v>30</v>
      </c>
      <c r="C30" s="36">
        <v>0</v>
      </c>
      <c r="D30" s="35"/>
      <c r="E30" s="36">
        <v>0</v>
      </c>
      <c r="F30" s="35"/>
      <c r="G30" s="36">
        <v>0</v>
      </c>
      <c r="H30" s="35"/>
      <c r="I30" s="36">
        <v>0</v>
      </c>
      <c r="J30" s="35"/>
      <c r="K30" s="36">
        <v>222546</v>
      </c>
      <c r="L30" s="35"/>
      <c r="M30" s="36">
        <v>5769582952</v>
      </c>
      <c r="N30" s="35"/>
      <c r="O30" s="36">
        <v>7043704088</v>
      </c>
      <c r="P30" s="35"/>
      <c r="Q30" s="36">
        <v>-1274121136</v>
      </c>
    </row>
    <row r="31" spans="1:17" ht="21.75" customHeight="1">
      <c r="A31" s="6" t="s">
        <v>24</v>
      </c>
      <c r="C31" s="36">
        <v>0</v>
      </c>
      <c r="D31" s="35"/>
      <c r="E31" s="36">
        <v>0</v>
      </c>
      <c r="F31" s="35"/>
      <c r="G31" s="36">
        <v>0</v>
      </c>
      <c r="H31" s="35"/>
      <c r="I31" s="36">
        <v>0</v>
      </c>
      <c r="J31" s="35"/>
      <c r="K31" s="36">
        <v>117263</v>
      </c>
      <c r="L31" s="35"/>
      <c r="M31" s="36">
        <v>7007273075</v>
      </c>
      <c r="N31" s="35"/>
      <c r="O31" s="36">
        <v>6986929576</v>
      </c>
      <c r="P31" s="35"/>
      <c r="Q31" s="36">
        <v>20343499</v>
      </c>
    </row>
    <row r="32" spans="1:17" ht="21.75" customHeight="1">
      <c r="A32" s="6" t="s">
        <v>64</v>
      </c>
      <c r="C32" s="36">
        <v>0</v>
      </c>
      <c r="D32" s="35"/>
      <c r="E32" s="36">
        <v>0</v>
      </c>
      <c r="F32" s="35"/>
      <c r="G32" s="36">
        <v>0</v>
      </c>
      <c r="H32" s="35"/>
      <c r="I32" s="36">
        <v>0</v>
      </c>
      <c r="J32" s="35"/>
      <c r="K32" s="36">
        <v>2800</v>
      </c>
      <c r="L32" s="35"/>
      <c r="M32" s="36">
        <v>18397879</v>
      </c>
      <c r="N32" s="35"/>
      <c r="O32" s="36">
        <v>21570885</v>
      </c>
      <c r="P32" s="35"/>
      <c r="Q32" s="36">
        <v>-3173006</v>
      </c>
    </row>
    <row r="33" spans="1:17" ht="21.75" customHeight="1">
      <c r="A33" s="6" t="s">
        <v>34</v>
      </c>
      <c r="C33" s="36">
        <v>0</v>
      </c>
      <c r="D33" s="35"/>
      <c r="E33" s="36">
        <v>0</v>
      </c>
      <c r="F33" s="35"/>
      <c r="G33" s="36">
        <v>0</v>
      </c>
      <c r="H33" s="35"/>
      <c r="I33" s="36">
        <v>0</v>
      </c>
      <c r="J33" s="35"/>
      <c r="K33" s="36">
        <v>148000</v>
      </c>
      <c r="L33" s="35"/>
      <c r="M33" s="36">
        <v>2869444689</v>
      </c>
      <c r="N33" s="35"/>
      <c r="O33" s="36">
        <v>4151904655</v>
      </c>
      <c r="P33" s="35"/>
      <c r="Q33" s="36">
        <v>-1282459966</v>
      </c>
    </row>
    <row r="34" spans="1:17" ht="21.75" customHeight="1">
      <c r="A34" s="6" t="s">
        <v>48</v>
      </c>
      <c r="C34" s="36">
        <v>0</v>
      </c>
      <c r="D34" s="35"/>
      <c r="E34" s="36">
        <v>0</v>
      </c>
      <c r="F34" s="35"/>
      <c r="G34" s="36">
        <v>0</v>
      </c>
      <c r="H34" s="35"/>
      <c r="I34" s="36">
        <v>0</v>
      </c>
      <c r="J34" s="35"/>
      <c r="K34" s="36">
        <v>248965</v>
      </c>
      <c r="L34" s="35"/>
      <c r="M34" s="36">
        <v>3681555703</v>
      </c>
      <c r="N34" s="35"/>
      <c r="O34" s="36">
        <v>4020113113</v>
      </c>
      <c r="P34" s="35"/>
      <c r="Q34" s="36">
        <v>-338557410</v>
      </c>
    </row>
    <row r="35" spans="1:17" ht="21.75" customHeight="1">
      <c r="A35" s="6" t="s">
        <v>51</v>
      </c>
      <c r="C35" s="36">
        <v>0</v>
      </c>
      <c r="D35" s="35"/>
      <c r="E35" s="36">
        <v>0</v>
      </c>
      <c r="F35" s="35"/>
      <c r="G35" s="36">
        <v>0</v>
      </c>
      <c r="H35" s="35"/>
      <c r="I35" s="36">
        <v>0</v>
      </c>
      <c r="J35" s="35"/>
      <c r="K35" s="36">
        <v>5600000</v>
      </c>
      <c r="L35" s="35"/>
      <c r="M35" s="36">
        <v>21310444008</v>
      </c>
      <c r="N35" s="35"/>
      <c r="O35" s="36">
        <v>26347096439</v>
      </c>
      <c r="P35" s="35"/>
      <c r="Q35" s="36">
        <v>-5036652431</v>
      </c>
    </row>
    <row r="36" spans="1:17" ht="21.75" customHeight="1">
      <c r="A36" s="6" t="s">
        <v>131</v>
      </c>
      <c r="C36" s="36">
        <v>0</v>
      </c>
      <c r="D36" s="35"/>
      <c r="E36" s="36">
        <v>0</v>
      </c>
      <c r="F36" s="35"/>
      <c r="G36" s="36">
        <v>0</v>
      </c>
      <c r="H36" s="35"/>
      <c r="I36" s="36">
        <v>0</v>
      </c>
      <c r="J36" s="35"/>
      <c r="K36" s="36">
        <v>1946666</v>
      </c>
      <c r="L36" s="35"/>
      <c r="M36" s="36">
        <v>21165444773</v>
      </c>
      <c r="N36" s="35"/>
      <c r="O36" s="36">
        <v>40133628415</v>
      </c>
      <c r="P36" s="35"/>
      <c r="Q36" s="36">
        <v>-18968183642</v>
      </c>
    </row>
    <row r="37" spans="1:17" ht="21.75" customHeight="1">
      <c r="A37" s="6" t="s">
        <v>53</v>
      </c>
      <c r="C37" s="36">
        <v>0</v>
      </c>
      <c r="D37" s="35"/>
      <c r="E37" s="36">
        <v>0</v>
      </c>
      <c r="F37" s="35"/>
      <c r="G37" s="36">
        <v>0</v>
      </c>
      <c r="H37" s="35"/>
      <c r="I37" s="36">
        <v>0</v>
      </c>
      <c r="J37" s="35"/>
      <c r="K37" s="36">
        <v>170000</v>
      </c>
      <c r="L37" s="35"/>
      <c r="M37" s="36">
        <v>719881085</v>
      </c>
      <c r="N37" s="35"/>
      <c r="O37" s="36">
        <v>703161154</v>
      </c>
      <c r="P37" s="35"/>
      <c r="Q37" s="36">
        <v>16719931</v>
      </c>
    </row>
    <row r="38" spans="1:17" ht="21.75" customHeight="1">
      <c r="A38" s="6" t="s">
        <v>50</v>
      </c>
      <c r="C38" s="36">
        <v>0</v>
      </c>
      <c r="D38" s="35"/>
      <c r="E38" s="36">
        <v>0</v>
      </c>
      <c r="F38" s="35"/>
      <c r="G38" s="36">
        <v>0</v>
      </c>
      <c r="H38" s="35"/>
      <c r="I38" s="36">
        <v>0</v>
      </c>
      <c r="J38" s="35"/>
      <c r="K38" s="36">
        <v>96965</v>
      </c>
      <c r="L38" s="35"/>
      <c r="M38" s="36">
        <v>12398709420</v>
      </c>
      <c r="N38" s="35"/>
      <c r="O38" s="36">
        <v>14400878778</v>
      </c>
      <c r="P38" s="35"/>
      <c r="Q38" s="36">
        <v>-2002169357</v>
      </c>
    </row>
    <row r="39" spans="1:17" ht="21.75" customHeight="1">
      <c r="A39" s="6" t="s">
        <v>58</v>
      </c>
      <c r="C39" s="36">
        <v>0</v>
      </c>
      <c r="D39" s="35"/>
      <c r="E39" s="36">
        <v>0</v>
      </c>
      <c r="F39" s="35"/>
      <c r="G39" s="36">
        <v>0</v>
      </c>
      <c r="H39" s="35"/>
      <c r="I39" s="36">
        <v>0</v>
      </c>
      <c r="J39" s="35"/>
      <c r="K39" s="36">
        <v>440000</v>
      </c>
      <c r="L39" s="35"/>
      <c r="M39" s="36">
        <v>3440307880</v>
      </c>
      <c r="N39" s="35"/>
      <c r="O39" s="36">
        <v>4968659500</v>
      </c>
      <c r="P39" s="35"/>
      <c r="Q39" s="36">
        <v>-1528351620</v>
      </c>
    </row>
    <row r="40" spans="1:17" ht="21.75" customHeight="1">
      <c r="A40" s="6" t="s">
        <v>65</v>
      </c>
      <c r="C40" s="36">
        <v>0</v>
      </c>
      <c r="D40" s="35"/>
      <c r="E40" s="36">
        <v>0</v>
      </c>
      <c r="F40" s="35"/>
      <c r="G40" s="36">
        <v>0</v>
      </c>
      <c r="H40" s="35"/>
      <c r="I40" s="36">
        <v>0</v>
      </c>
      <c r="J40" s="35"/>
      <c r="K40" s="36">
        <v>125000</v>
      </c>
      <c r="L40" s="35"/>
      <c r="M40" s="36">
        <v>3162321591</v>
      </c>
      <c r="N40" s="35"/>
      <c r="O40" s="36">
        <v>2414690537</v>
      </c>
      <c r="P40" s="35"/>
      <c r="Q40" s="36">
        <v>747631054</v>
      </c>
    </row>
    <row r="41" spans="1:17" ht="21.75" customHeight="1">
      <c r="A41" s="6" t="s">
        <v>47</v>
      </c>
      <c r="C41" s="36">
        <v>0</v>
      </c>
      <c r="D41" s="35"/>
      <c r="E41" s="36">
        <v>0</v>
      </c>
      <c r="F41" s="35"/>
      <c r="G41" s="36">
        <v>0</v>
      </c>
      <c r="H41" s="35"/>
      <c r="I41" s="36">
        <v>0</v>
      </c>
      <c r="J41" s="35"/>
      <c r="K41" s="36">
        <v>200000</v>
      </c>
      <c r="L41" s="35"/>
      <c r="M41" s="36">
        <v>693846910</v>
      </c>
      <c r="N41" s="35"/>
      <c r="O41" s="36">
        <v>896434293</v>
      </c>
      <c r="P41" s="35"/>
      <c r="Q41" s="36">
        <v>-202587383</v>
      </c>
    </row>
    <row r="42" spans="1:17" ht="21.75" customHeight="1">
      <c r="A42" s="6" t="s">
        <v>39</v>
      </c>
      <c r="C42" s="36">
        <v>0</v>
      </c>
      <c r="D42" s="35"/>
      <c r="E42" s="36">
        <v>0</v>
      </c>
      <c r="F42" s="35"/>
      <c r="G42" s="36">
        <v>0</v>
      </c>
      <c r="H42" s="35"/>
      <c r="I42" s="36">
        <v>0</v>
      </c>
      <c r="J42" s="35"/>
      <c r="K42" s="36">
        <v>133794</v>
      </c>
      <c r="L42" s="35"/>
      <c r="M42" s="36">
        <v>5024373228</v>
      </c>
      <c r="N42" s="35"/>
      <c r="O42" s="36">
        <v>4737112403</v>
      </c>
      <c r="P42" s="35"/>
      <c r="Q42" s="36">
        <v>287260825</v>
      </c>
    </row>
    <row r="43" spans="1:17" ht="21.75" customHeight="1">
      <c r="A43" s="6" t="s">
        <v>54</v>
      </c>
      <c r="C43" s="36">
        <v>0</v>
      </c>
      <c r="D43" s="35"/>
      <c r="E43" s="36">
        <v>0</v>
      </c>
      <c r="F43" s="35"/>
      <c r="G43" s="36">
        <v>0</v>
      </c>
      <c r="H43" s="35"/>
      <c r="I43" s="36">
        <v>0</v>
      </c>
      <c r="J43" s="35"/>
      <c r="K43" s="36">
        <v>5000</v>
      </c>
      <c r="L43" s="35"/>
      <c r="M43" s="36">
        <v>5367871</v>
      </c>
      <c r="N43" s="35"/>
      <c r="O43" s="36">
        <v>10682289</v>
      </c>
      <c r="P43" s="35"/>
      <c r="Q43" s="36">
        <v>-5314418</v>
      </c>
    </row>
    <row r="44" spans="1:17" ht="21.75" customHeight="1">
      <c r="A44" s="6" t="s">
        <v>22</v>
      </c>
      <c r="C44" s="36">
        <v>0</v>
      </c>
      <c r="D44" s="35"/>
      <c r="E44" s="36">
        <v>0</v>
      </c>
      <c r="F44" s="35"/>
      <c r="G44" s="36">
        <v>0</v>
      </c>
      <c r="H44" s="35"/>
      <c r="I44" s="36">
        <v>0</v>
      </c>
      <c r="J44" s="35"/>
      <c r="K44" s="36">
        <v>1562500</v>
      </c>
      <c r="L44" s="35"/>
      <c r="M44" s="36">
        <v>5429998133</v>
      </c>
      <c r="N44" s="35"/>
      <c r="O44" s="36">
        <v>3438654612</v>
      </c>
      <c r="P44" s="35"/>
      <c r="Q44" s="36">
        <v>1991343521</v>
      </c>
    </row>
    <row r="45" spans="1:17" ht="21.75" customHeight="1">
      <c r="A45" s="6" t="s">
        <v>66</v>
      </c>
      <c r="C45" s="36">
        <v>0</v>
      </c>
      <c r="D45" s="35"/>
      <c r="E45" s="36">
        <v>0</v>
      </c>
      <c r="F45" s="35"/>
      <c r="G45" s="36">
        <v>0</v>
      </c>
      <c r="H45" s="35"/>
      <c r="I45" s="36">
        <v>0</v>
      </c>
      <c r="J45" s="35"/>
      <c r="K45" s="36">
        <v>1020000</v>
      </c>
      <c r="L45" s="35"/>
      <c r="M45" s="36">
        <v>9081342617</v>
      </c>
      <c r="N45" s="35"/>
      <c r="O45" s="36">
        <v>8631063506</v>
      </c>
      <c r="P45" s="35"/>
      <c r="Q45" s="36">
        <v>450279111</v>
      </c>
    </row>
    <row r="46" spans="1:17" ht="21.75" customHeight="1">
      <c r="A46" s="6" t="s">
        <v>132</v>
      </c>
      <c r="C46" s="36">
        <v>0</v>
      </c>
      <c r="D46" s="35"/>
      <c r="E46" s="36">
        <v>0</v>
      </c>
      <c r="F46" s="35"/>
      <c r="G46" s="36">
        <v>0</v>
      </c>
      <c r="H46" s="35"/>
      <c r="I46" s="36">
        <v>0</v>
      </c>
      <c r="J46" s="35"/>
      <c r="K46" s="36">
        <v>124203</v>
      </c>
      <c r="L46" s="35"/>
      <c r="M46" s="36">
        <v>829604757</v>
      </c>
      <c r="N46" s="35"/>
      <c r="O46" s="36">
        <v>990181217</v>
      </c>
      <c r="P46" s="35"/>
      <c r="Q46" s="36">
        <v>-160576460</v>
      </c>
    </row>
    <row r="47" spans="1:17" ht="21.75" customHeight="1">
      <c r="A47" s="6" t="s">
        <v>63</v>
      </c>
      <c r="C47" s="36">
        <v>0</v>
      </c>
      <c r="D47" s="35"/>
      <c r="E47" s="36">
        <v>0</v>
      </c>
      <c r="F47" s="35"/>
      <c r="G47" s="36">
        <v>0</v>
      </c>
      <c r="H47" s="35"/>
      <c r="I47" s="36">
        <v>0</v>
      </c>
      <c r="J47" s="35"/>
      <c r="K47" s="36">
        <v>983334</v>
      </c>
      <c r="L47" s="35"/>
      <c r="M47" s="36">
        <v>22091722786</v>
      </c>
      <c r="N47" s="35"/>
      <c r="O47" s="36">
        <v>25130709844</v>
      </c>
      <c r="P47" s="35"/>
      <c r="Q47" s="36">
        <v>-3038987058</v>
      </c>
    </row>
    <row r="48" spans="1:17" ht="21.75" customHeight="1">
      <c r="A48" s="6" t="s">
        <v>133</v>
      </c>
      <c r="C48" s="36">
        <v>0</v>
      </c>
      <c r="D48" s="35"/>
      <c r="E48" s="36">
        <v>0</v>
      </c>
      <c r="F48" s="35"/>
      <c r="G48" s="36">
        <v>0</v>
      </c>
      <c r="H48" s="35"/>
      <c r="I48" s="36">
        <v>0</v>
      </c>
      <c r="J48" s="35"/>
      <c r="K48" s="36">
        <v>250000</v>
      </c>
      <c r="L48" s="35"/>
      <c r="M48" s="36">
        <v>13424346673</v>
      </c>
      <c r="N48" s="35"/>
      <c r="O48" s="36">
        <v>14667207750</v>
      </c>
      <c r="P48" s="35"/>
      <c r="Q48" s="36">
        <v>-1242861077</v>
      </c>
    </row>
    <row r="49" spans="1:20" ht="21.75" customHeight="1">
      <c r="A49" s="6" t="s">
        <v>134</v>
      </c>
      <c r="C49" s="36">
        <v>0</v>
      </c>
      <c r="D49" s="35"/>
      <c r="E49" s="36">
        <v>0</v>
      </c>
      <c r="F49" s="35"/>
      <c r="G49" s="36">
        <v>0</v>
      </c>
      <c r="H49" s="35"/>
      <c r="I49" s="36">
        <v>0</v>
      </c>
      <c r="J49" s="35"/>
      <c r="K49" s="36">
        <v>253000</v>
      </c>
      <c r="L49" s="35"/>
      <c r="M49" s="36">
        <v>15752339843</v>
      </c>
      <c r="N49" s="35"/>
      <c r="O49" s="36">
        <v>17250018043</v>
      </c>
      <c r="P49" s="35"/>
      <c r="Q49" s="36">
        <v>-1497678200</v>
      </c>
    </row>
    <row r="50" spans="1:20" ht="21.75" customHeight="1">
      <c r="A50" s="6" t="s">
        <v>45</v>
      </c>
      <c r="C50" s="36">
        <v>0</v>
      </c>
      <c r="D50" s="35"/>
      <c r="E50" s="36">
        <v>0</v>
      </c>
      <c r="F50" s="35"/>
      <c r="G50" s="36">
        <v>0</v>
      </c>
      <c r="H50" s="35"/>
      <c r="I50" s="36">
        <v>0</v>
      </c>
      <c r="J50" s="35"/>
      <c r="K50" s="36">
        <v>12940327</v>
      </c>
      <c r="L50" s="35"/>
      <c r="M50" s="36">
        <v>78829708965</v>
      </c>
      <c r="N50" s="35"/>
      <c r="O50" s="36">
        <v>57130047890</v>
      </c>
      <c r="P50" s="35"/>
      <c r="Q50" s="36">
        <v>21699661075</v>
      </c>
    </row>
    <row r="51" spans="1:20" ht="21.75" customHeight="1">
      <c r="A51" s="6" t="s">
        <v>135</v>
      </c>
      <c r="C51" s="36">
        <v>0</v>
      </c>
      <c r="D51" s="35"/>
      <c r="E51" s="36">
        <v>0</v>
      </c>
      <c r="F51" s="35"/>
      <c r="G51" s="36">
        <v>0</v>
      </c>
      <c r="H51" s="35"/>
      <c r="I51" s="36">
        <v>0</v>
      </c>
      <c r="J51" s="35"/>
      <c r="K51" s="36">
        <v>400000</v>
      </c>
      <c r="L51" s="35"/>
      <c r="M51" s="36">
        <v>1923287941</v>
      </c>
      <c r="N51" s="35"/>
      <c r="O51" s="36">
        <v>1721596155</v>
      </c>
      <c r="P51" s="35"/>
      <c r="Q51" s="36">
        <v>201691786</v>
      </c>
    </row>
    <row r="52" spans="1:20" ht="21.75" customHeight="1">
      <c r="A52" s="6" t="s">
        <v>60</v>
      </c>
      <c r="C52" s="36">
        <v>0</v>
      </c>
      <c r="D52" s="35"/>
      <c r="E52" s="36">
        <v>0</v>
      </c>
      <c r="F52" s="35"/>
      <c r="G52" s="36">
        <v>0</v>
      </c>
      <c r="H52" s="35"/>
      <c r="I52" s="36">
        <v>0</v>
      </c>
      <c r="J52" s="35"/>
      <c r="K52" s="36">
        <v>16000000</v>
      </c>
      <c r="L52" s="35"/>
      <c r="M52" s="36">
        <v>28432286946</v>
      </c>
      <c r="N52" s="35"/>
      <c r="O52" s="36">
        <v>25529247180</v>
      </c>
      <c r="P52" s="35"/>
      <c r="Q52" s="36">
        <v>2903039766</v>
      </c>
    </row>
    <row r="53" spans="1:20" ht="21.75" customHeight="1">
      <c r="A53" s="6" t="s">
        <v>59</v>
      </c>
      <c r="C53" s="36">
        <v>0</v>
      </c>
      <c r="D53" s="35"/>
      <c r="E53" s="36">
        <v>0</v>
      </c>
      <c r="F53" s="35"/>
      <c r="G53" s="36">
        <v>0</v>
      </c>
      <c r="H53" s="35"/>
      <c r="I53" s="36">
        <v>0</v>
      </c>
      <c r="J53" s="35"/>
      <c r="K53" s="36">
        <v>255492</v>
      </c>
      <c r="L53" s="35"/>
      <c r="M53" s="36">
        <v>2060292934</v>
      </c>
      <c r="N53" s="35"/>
      <c r="O53" s="36">
        <v>2232732056</v>
      </c>
      <c r="P53" s="35"/>
      <c r="Q53" s="36">
        <v>-172439122</v>
      </c>
    </row>
    <row r="54" spans="1:20" ht="21.75" customHeight="1">
      <c r="A54" s="6" t="s">
        <v>136</v>
      </c>
      <c r="C54" s="36">
        <v>0</v>
      </c>
      <c r="D54" s="35"/>
      <c r="E54" s="36">
        <v>0</v>
      </c>
      <c r="F54" s="35"/>
      <c r="G54" s="36">
        <v>0</v>
      </c>
      <c r="H54" s="35"/>
      <c r="I54" s="36">
        <v>0</v>
      </c>
      <c r="J54" s="35"/>
      <c r="K54" s="36">
        <v>64232</v>
      </c>
      <c r="L54" s="35"/>
      <c r="M54" s="36">
        <v>1149568080</v>
      </c>
      <c r="N54" s="35"/>
      <c r="O54" s="36">
        <v>1532395670</v>
      </c>
      <c r="P54" s="35"/>
      <c r="Q54" s="36">
        <v>-382827590</v>
      </c>
    </row>
    <row r="55" spans="1:20" ht="21.75" customHeight="1">
      <c r="A55" s="6" t="s">
        <v>62</v>
      </c>
      <c r="C55" s="36">
        <v>0</v>
      </c>
      <c r="D55" s="35"/>
      <c r="E55" s="36">
        <v>0</v>
      </c>
      <c r="F55" s="35"/>
      <c r="G55" s="36">
        <v>0</v>
      </c>
      <c r="H55" s="35"/>
      <c r="I55" s="36">
        <v>0</v>
      </c>
      <c r="J55" s="35"/>
      <c r="K55" s="36">
        <v>3659377</v>
      </c>
      <c r="L55" s="35"/>
      <c r="M55" s="36">
        <v>17870909877</v>
      </c>
      <c r="N55" s="35"/>
      <c r="O55" s="36">
        <v>21479380409</v>
      </c>
      <c r="P55" s="35"/>
      <c r="Q55" s="36">
        <v>-3608470532</v>
      </c>
    </row>
    <row r="56" spans="1:20" ht="21.75" customHeight="1">
      <c r="A56" s="6" t="s">
        <v>67</v>
      </c>
      <c r="C56" s="36">
        <v>0</v>
      </c>
      <c r="D56" s="35"/>
      <c r="E56" s="36">
        <v>0</v>
      </c>
      <c r="F56" s="35"/>
      <c r="G56" s="36">
        <v>0</v>
      </c>
      <c r="H56" s="35"/>
      <c r="I56" s="36">
        <v>0</v>
      </c>
      <c r="J56" s="35"/>
      <c r="K56" s="36">
        <v>927381</v>
      </c>
      <c r="L56" s="35"/>
      <c r="M56" s="36">
        <v>4441588464</v>
      </c>
      <c r="N56" s="35"/>
      <c r="O56" s="36">
        <v>4523362138</v>
      </c>
      <c r="P56" s="35"/>
      <c r="Q56" s="36">
        <v>-81773674</v>
      </c>
    </row>
    <row r="57" spans="1:20" ht="21.75" customHeight="1">
      <c r="A57" s="6" t="s">
        <v>73</v>
      </c>
      <c r="C57" s="36">
        <v>0</v>
      </c>
      <c r="D57" s="35"/>
      <c r="E57" s="36">
        <v>0</v>
      </c>
      <c r="F57" s="35"/>
      <c r="G57" s="36">
        <v>0</v>
      </c>
      <c r="H57" s="35"/>
      <c r="I57" s="36">
        <v>0</v>
      </c>
      <c r="J57" s="35"/>
      <c r="K57" s="36">
        <v>507607</v>
      </c>
      <c r="L57" s="35"/>
      <c r="M57" s="36">
        <v>21491875741</v>
      </c>
      <c r="N57" s="35"/>
      <c r="O57" s="36">
        <v>23226871951</v>
      </c>
      <c r="P57" s="35"/>
      <c r="Q57" s="36">
        <v>-1734996210</v>
      </c>
    </row>
    <row r="58" spans="1:20" ht="21.75" customHeight="1">
      <c r="A58" s="6" t="s">
        <v>137</v>
      </c>
      <c r="C58" s="36">
        <v>0</v>
      </c>
      <c r="D58" s="35"/>
      <c r="E58" s="36">
        <v>0</v>
      </c>
      <c r="F58" s="35"/>
      <c r="G58" s="36">
        <v>0</v>
      </c>
      <c r="H58" s="35"/>
      <c r="I58" s="36">
        <v>0</v>
      </c>
      <c r="J58" s="35"/>
      <c r="K58" s="36">
        <v>7749300</v>
      </c>
      <c r="L58" s="35"/>
      <c r="M58" s="36">
        <v>33215069166</v>
      </c>
      <c r="N58" s="35"/>
      <c r="O58" s="36">
        <v>54153437404</v>
      </c>
      <c r="P58" s="35"/>
      <c r="Q58" s="36">
        <v>-20938368238</v>
      </c>
    </row>
    <row r="59" spans="1:20" ht="21.75" customHeight="1">
      <c r="A59" s="6" t="s">
        <v>25</v>
      </c>
      <c r="C59" s="36">
        <v>0</v>
      </c>
      <c r="D59" s="35"/>
      <c r="E59" s="36">
        <v>0</v>
      </c>
      <c r="F59" s="35"/>
      <c r="G59" s="36">
        <v>0</v>
      </c>
      <c r="H59" s="35"/>
      <c r="I59" s="36">
        <v>0</v>
      </c>
      <c r="J59" s="35"/>
      <c r="K59" s="36">
        <v>51281</v>
      </c>
      <c r="L59" s="35"/>
      <c r="M59" s="36">
        <v>9954400994</v>
      </c>
      <c r="N59" s="35"/>
      <c r="O59" s="36">
        <v>10052931597</v>
      </c>
      <c r="P59" s="35"/>
      <c r="Q59" s="36">
        <v>-98530603</v>
      </c>
    </row>
    <row r="60" spans="1:20" ht="21.75" customHeight="1">
      <c r="A60" s="7" t="s">
        <v>142</v>
      </c>
      <c r="C60" s="61">
        <v>0</v>
      </c>
      <c r="D60" s="35"/>
      <c r="E60" s="37">
        <v>0</v>
      </c>
      <c r="F60" s="35"/>
      <c r="G60" s="37">
        <v>0</v>
      </c>
      <c r="H60" s="35"/>
      <c r="I60" s="37">
        <v>0</v>
      </c>
      <c r="J60" s="35"/>
      <c r="K60" s="61">
        <v>99905</v>
      </c>
      <c r="L60" s="35"/>
      <c r="M60" s="37">
        <v>99941265566</v>
      </c>
      <c r="N60" s="35"/>
      <c r="O60" s="37">
        <v>99923132783</v>
      </c>
      <c r="P60" s="35"/>
      <c r="Q60" s="37">
        <v>-18132783</v>
      </c>
      <c r="S60" s="44"/>
      <c r="T60" s="44"/>
    </row>
    <row r="61" spans="1:20" ht="24.75" customHeight="1">
      <c r="A61" s="9" t="s">
        <v>78</v>
      </c>
      <c r="C61" s="61"/>
      <c r="D61" s="35"/>
      <c r="E61" s="38">
        <f>SUM(E8:E60)</f>
        <v>45507950513</v>
      </c>
      <c r="F61" s="35"/>
      <c r="G61" s="38">
        <f>SUM(G8:G60)</f>
        <v>46948035353</v>
      </c>
      <c r="H61" s="35"/>
      <c r="I61" s="38">
        <f>SUM(I8:I60)</f>
        <v>-1440084839</v>
      </c>
      <c r="J61" s="35"/>
      <c r="K61" s="61"/>
      <c r="L61" s="35"/>
      <c r="M61" s="38">
        <f>SUM(M8:M60)</f>
        <v>777487709241</v>
      </c>
      <c r="N61" s="35"/>
      <c r="O61" s="38">
        <f>SUM(O8:O60)</f>
        <v>818039948801</v>
      </c>
      <c r="P61" s="35"/>
      <c r="Q61" s="38">
        <f>SUM(Q8:Q60)</f>
        <v>-40588505124</v>
      </c>
      <c r="S61" s="42"/>
      <c r="T61" s="42"/>
    </row>
    <row r="62" spans="1:20">
      <c r="S62" s="42"/>
      <c r="T62" s="42"/>
    </row>
    <row r="63" spans="1:20" ht="18.75" customHeight="1">
      <c r="I63" s="39"/>
      <c r="Q63" s="39"/>
      <c r="S63" s="42"/>
      <c r="T63" s="42"/>
    </row>
    <row r="64" spans="1:20" ht="20.25" customHeight="1">
      <c r="I64" s="39"/>
      <c r="S64" s="42"/>
      <c r="T64" s="42"/>
    </row>
    <row r="65" spans="9:20">
      <c r="I65" s="39"/>
      <c r="Q65" s="44"/>
      <c r="S65" s="42"/>
      <c r="T65" s="42"/>
    </row>
    <row r="66" spans="9:20">
      <c r="S66" s="42"/>
      <c r="T66" s="42"/>
    </row>
    <row r="67" spans="9:20" ht="16.5" customHeight="1">
      <c r="Q67" s="39"/>
      <c r="S67" s="42"/>
      <c r="T67" s="42"/>
    </row>
    <row r="68" spans="9:20">
      <c r="Q68" s="39"/>
      <c r="S68" s="42"/>
      <c r="T68" s="42"/>
    </row>
    <row r="69" spans="9:20">
      <c r="Q69" s="39"/>
      <c r="S69" s="42"/>
      <c r="T69" s="42"/>
    </row>
    <row r="70" spans="9:20">
      <c r="Q70" s="44"/>
      <c r="S70" s="42"/>
      <c r="T70" s="42"/>
    </row>
    <row r="71" spans="9:20">
      <c r="S71" s="42"/>
      <c r="T71" s="42"/>
    </row>
    <row r="72" spans="9:20">
      <c r="S72" s="42"/>
      <c r="T72" s="42"/>
    </row>
  </sheetData>
  <sheetProtection algorithmName="SHA-512" hashValue="UXEpwYptkfX7VseDjydaEeYl5yxyG0QfhwGLsF/9fvf2mftxay8uijXUKKK8zsysoLIKdfW57sbC0Ob6i5kG1w==" saltValue="xKUMImypDcxIQcKLOs5jxw==" spinCount="100000" sheet="1" objects="1" scenarios="1"/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8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5"/>
  <sheetViews>
    <sheetView rightToLeft="1" view="pageBreakPreview" zoomScale="90" zoomScaleNormal="100" zoomScaleSheetLayoutView="90" workbookViewId="0">
      <selection activeCell="AD12" sqref="W12:AD18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2.285156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4.710937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1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7.5703125" customWidth="1"/>
    <col min="24" max="24" width="1.28515625" customWidth="1"/>
    <col min="25" max="25" width="18" customWidth="1"/>
    <col min="26" max="26" width="0.28515625" customWidth="1"/>
  </cols>
  <sheetData>
    <row r="1" spans="1:25" ht="29.1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</row>
    <row r="2" spans="1:25" ht="21.75" customHeight="1">
      <c r="A2" s="104" t="s">
        <v>103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</row>
    <row r="3" spans="1:25" ht="21.75" customHeight="1">
      <c r="A3" s="104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</row>
    <row r="4" spans="1:25" ht="7.35" customHeight="1"/>
    <row r="5" spans="1:25" ht="23.25" customHeight="1">
      <c r="A5" s="103" t="s">
        <v>196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</row>
    <row r="6" spans="1:25" ht="7.35" customHeight="1"/>
    <row r="7" spans="1:25" ht="22.5" customHeight="1">
      <c r="E7" s="97" t="s">
        <v>120</v>
      </c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Y7" s="2" t="s">
        <v>121</v>
      </c>
    </row>
    <row r="8" spans="1:25" ht="42">
      <c r="A8" s="2" t="s">
        <v>197</v>
      </c>
      <c r="C8" s="2" t="s">
        <v>198</v>
      </c>
      <c r="E8" s="13" t="s">
        <v>81</v>
      </c>
      <c r="F8" s="3"/>
      <c r="G8" s="13" t="s">
        <v>13</v>
      </c>
      <c r="H8" s="3"/>
      <c r="I8" s="13" t="s">
        <v>80</v>
      </c>
      <c r="J8" s="3"/>
      <c r="K8" s="13" t="s">
        <v>199</v>
      </c>
      <c r="L8" s="3"/>
      <c r="M8" s="13" t="s">
        <v>200</v>
      </c>
      <c r="N8" s="3"/>
      <c r="O8" s="13" t="s">
        <v>201</v>
      </c>
      <c r="P8" s="3"/>
      <c r="Q8" s="13" t="s">
        <v>202</v>
      </c>
      <c r="R8" s="3"/>
      <c r="S8" s="13" t="s">
        <v>203</v>
      </c>
      <c r="T8" s="3"/>
      <c r="U8" s="13" t="s">
        <v>204</v>
      </c>
      <c r="V8" s="3"/>
      <c r="W8" s="13" t="s">
        <v>205</v>
      </c>
      <c r="Y8" s="13" t="s">
        <v>205</v>
      </c>
    </row>
    <row r="9" spans="1:25" ht="27" customHeight="1">
      <c r="A9" s="11" t="s">
        <v>206</v>
      </c>
      <c r="B9" s="8"/>
      <c r="C9" s="11" t="s">
        <v>207</v>
      </c>
      <c r="E9" s="33" t="s">
        <v>9</v>
      </c>
      <c r="F9" s="15"/>
      <c r="G9" s="28">
        <v>2000000</v>
      </c>
      <c r="H9" s="15"/>
      <c r="I9" s="28">
        <v>450</v>
      </c>
      <c r="J9" s="15"/>
      <c r="K9" s="28">
        <v>900000000</v>
      </c>
      <c r="L9" s="15"/>
      <c r="M9" s="28">
        <v>580147900</v>
      </c>
      <c r="N9" s="15"/>
      <c r="O9" s="28">
        <v>0</v>
      </c>
      <c r="P9" s="15"/>
      <c r="Q9" s="28">
        <v>231750</v>
      </c>
      <c r="R9" s="15"/>
      <c r="S9" s="28">
        <v>0</v>
      </c>
      <c r="T9" s="15"/>
      <c r="U9" s="28">
        <v>0</v>
      </c>
      <c r="V9" s="15"/>
      <c r="W9" s="28">
        <v>319620350</v>
      </c>
      <c r="X9" s="15"/>
      <c r="Y9" s="28">
        <v>319620350</v>
      </c>
    </row>
    <row r="10" spans="1:25" ht="23.25" customHeight="1">
      <c r="A10" s="102" t="s">
        <v>78</v>
      </c>
      <c r="B10" s="102"/>
      <c r="C10" s="102"/>
      <c r="E10" s="21"/>
      <c r="F10" s="15"/>
      <c r="G10" s="21"/>
      <c r="H10" s="15"/>
      <c r="I10" s="21"/>
      <c r="J10" s="15"/>
      <c r="K10" s="21">
        <f>SUM(K9)</f>
        <v>900000000</v>
      </c>
      <c r="L10" s="15"/>
      <c r="M10" s="21">
        <f>SUM(M9)</f>
        <v>580147900</v>
      </c>
      <c r="N10" s="15"/>
      <c r="O10" s="21">
        <f>SUM(O9)</f>
        <v>0</v>
      </c>
      <c r="P10" s="15"/>
      <c r="Q10" s="21">
        <f>SUM(Q9)</f>
        <v>231750</v>
      </c>
      <c r="R10" s="15"/>
      <c r="S10" s="21">
        <f>SUM(S9)</f>
        <v>0</v>
      </c>
      <c r="T10" s="15"/>
      <c r="U10" s="21">
        <f>SUM(U9)</f>
        <v>0</v>
      </c>
      <c r="V10" s="15"/>
      <c r="W10" s="21">
        <f>SUM(W9)</f>
        <v>319620350</v>
      </c>
      <c r="X10" s="15"/>
      <c r="Y10" s="21">
        <f>SUM(Y9)</f>
        <v>319620350</v>
      </c>
    </row>
    <row r="11" spans="1:25" ht="25.5" customHeight="1"/>
    <row r="12" spans="1:25" ht="25.5" customHeight="1"/>
    <row r="13" spans="1:25" ht="25.5" customHeight="1"/>
    <row r="14" spans="1:25" ht="20.25" customHeight="1">
      <c r="W14" s="39"/>
      <c r="Y14" s="39"/>
    </row>
    <row r="15" spans="1:25">
      <c r="W15" s="39"/>
      <c r="Y15" s="39"/>
    </row>
  </sheetData>
  <sheetProtection algorithmName="SHA-512" hashValue="/BcNJfNbeN7kBKsx/pODdhHbw0ASxiCS7dWDSw5x8N1Gk2/K96lyr+99MKqo0gSkkmBZW7UUN+EwR5ct52AvGg==" saltValue="sNQZKigo8HHBzRxmSNKoqw==" spinCount="100000" sheet="1" objects="1" scenarios="1"/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paperSize="9" scale="6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71"/>
  <sheetViews>
    <sheetView rightToLeft="1" view="pageBreakPreview" zoomScale="90" zoomScaleNormal="100" zoomScaleSheetLayoutView="90" workbookViewId="0">
      <selection activeCell="R76" sqref="Q67:R76"/>
    </sheetView>
  </sheetViews>
  <sheetFormatPr defaultRowHeight="12.75"/>
  <cols>
    <col min="1" max="1" width="40.28515625" customWidth="1"/>
    <col min="2" max="2" width="1.28515625" customWidth="1"/>
    <col min="3" max="3" width="13.85546875" customWidth="1"/>
    <col min="4" max="4" width="1.28515625" customWidth="1"/>
    <col min="5" max="5" width="20" customWidth="1"/>
    <col min="6" max="6" width="1.28515625" customWidth="1"/>
    <col min="7" max="7" width="19" customWidth="1"/>
    <col min="8" max="8" width="1.28515625" customWidth="1"/>
    <col min="9" max="9" width="17.42578125" customWidth="1"/>
    <col min="10" max="10" width="1.28515625" customWidth="1"/>
    <col min="11" max="11" width="13.42578125" customWidth="1"/>
    <col min="12" max="12" width="1.28515625" customWidth="1"/>
    <col min="13" max="13" width="18.5703125" customWidth="1"/>
    <col min="14" max="14" width="1.28515625" customWidth="1"/>
    <col min="15" max="15" width="19.7109375" customWidth="1"/>
    <col min="16" max="16" width="1.28515625" customWidth="1"/>
    <col min="17" max="17" width="16" customWidth="1"/>
    <col min="18" max="18" width="1.28515625" customWidth="1"/>
    <col min="19" max="19" width="0.28515625" customWidth="1"/>
    <col min="20" max="20" width="16" customWidth="1"/>
  </cols>
  <sheetData>
    <row r="1" spans="1:20" ht="29.1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20" ht="21.75" customHeight="1">
      <c r="A2" s="104" t="s">
        <v>103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20" ht="21.75" customHeight="1">
      <c r="A3" s="104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20" ht="14.45" customHeight="1"/>
    <row r="5" spans="1:20" ht="24">
      <c r="A5" s="103" t="s">
        <v>208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</row>
    <row r="6" spans="1:20" ht="21">
      <c r="A6" s="97" t="s">
        <v>106</v>
      </c>
      <c r="C6" s="97" t="s">
        <v>120</v>
      </c>
      <c r="D6" s="97"/>
      <c r="E6" s="97"/>
      <c r="F6" s="97"/>
      <c r="G6" s="97"/>
      <c r="H6" s="97"/>
      <c r="I6" s="97"/>
      <c r="K6" s="97" t="s">
        <v>121</v>
      </c>
      <c r="L6" s="97"/>
      <c r="M6" s="97"/>
      <c r="N6" s="97"/>
      <c r="O6" s="97"/>
      <c r="P6" s="97"/>
      <c r="Q6" s="97"/>
      <c r="R6" s="97"/>
    </row>
    <row r="7" spans="1:20" ht="42">
      <c r="A7" s="97"/>
      <c r="C7" s="13" t="s">
        <v>13</v>
      </c>
      <c r="D7" s="3"/>
      <c r="E7" s="13" t="s">
        <v>15</v>
      </c>
      <c r="F7" s="3"/>
      <c r="G7" s="13" t="s">
        <v>194</v>
      </c>
      <c r="H7" s="3"/>
      <c r="I7" s="13" t="s">
        <v>209</v>
      </c>
      <c r="K7" s="13" t="s">
        <v>13</v>
      </c>
      <c r="L7" s="3"/>
      <c r="M7" s="13" t="s">
        <v>15</v>
      </c>
      <c r="N7" s="3"/>
      <c r="O7" s="13" t="s">
        <v>194</v>
      </c>
      <c r="P7" s="3"/>
      <c r="Q7" s="113" t="s">
        <v>209</v>
      </c>
      <c r="R7" s="113"/>
    </row>
    <row r="8" spans="1:20" ht="21.75" customHeight="1">
      <c r="A8" s="5" t="s">
        <v>35</v>
      </c>
      <c r="C8" s="48">
        <v>6535066</v>
      </c>
      <c r="D8" s="49"/>
      <c r="E8" s="48">
        <v>66585869162</v>
      </c>
      <c r="F8" s="49"/>
      <c r="G8" s="48">
        <v>53528543313</v>
      </c>
      <c r="H8" s="49"/>
      <c r="I8" s="79">
        <v>13057325849</v>
      </c>
      <c r="J8" s="49"/>
      <c r="K8" s="48">
        <v>6535066</v>
      </c>
      <c r="L8" s="49"/>
      <c r="M8" s="48">
        <v>66585869162</v>
      </c>
      <c r="N8" s="49"/>
      <c r="O8" s="48">
        <v>49023703585</v>
      </c>
      <c r="P8" s="49"/>
      <c r="Q8" s="114">
        <v>17562165577</v>
      </c>
      <c r="R8" s="114"/>
      <c r="T8" s="47"/>
    </row>
    <row r="9" spans="1:20" ht="21.75" customHeight="1">
      <c r="A9" s="6" t="s">
        <v>66</v>
      </c>
      <c r="C9" s="50">
        <v>1757767</v>
      </c>
      <c r="D9" s="49"/>
      <c r="E9" s="50">
        <v>14904539682</v>
      </c>
      <c r="F9" s="49"/>
      <c r="G9" s="50">
        <v>11706965518</v>
      </c>
      <c r="H9" s="49"/>
      <c r="I9" s="80">
        <v>3197574164</v>
      </c>
      <c r="J9" s="49"/>
      <c r="K9" s="50">
        <v>1757767</v>
      </c>
      <c r="L9" s="49"/>
      <c r="M9" s="50">
        <v>14904539682</v>
      </c>
      <c r="N9" s="49"/>
      <c r="O9" s="50">
        <v>14256975728</v>
      </c>
      <c r="P9" s="49"/>
      <c r="Q9" s="115">
        <v>647563954</v>
      </c>
      <c r="R9" s="115"/>
      <c r="T9" s="47"/>
    </row>
    <row r="10" spans="1:20" ht="21.75" customHeight="1">
      <c r="A10" s="6" t="s">
        <v>68</v>
      </c>
      <c r="C10" s="50">
        <v>1000000</v>
      </c>
      <c r="D10" s="49"/>
      <c r="E10" s="50">
        <v>7465315500</v>
      </c>
      <c r="F10" s="49"/>
      <c r="G10" s="50">
        <v>7147219500</v>
      </c>
      <c r="H10" s="49"/>
      <c r="I10" s="80">
        <v>318096000</v>
      </c>
      <c r="J10" s="49"/>
      <c r="K10" s="50">
        <v>1000000</v>
      </c>
      <c r="L10" s="49"/>
      <c r="M10" s="50">
        <v>7465315500</v>
      </c>
      <c r="N10" s="49"/>
      <c r="O10" s="50">
        <v>8286833542</v>
      </c>
      <c r="P10" s="49"/>
      <c r="Q10" s="115">
        <v>-821518042</v>
      </c>
      <c r="R10" s="115"/>
      <c r="T10" s="47"/>
    </row>
    <row r="11" spans="1:20" ht="21.75" customHeight="1">
      <c r="A11" s="6" t="s">
        <v>36</v>
      </c>
      <c r="C11" s="50">
        <v>1853967</v>
      </c>
      <c r="D11" s="49"/>
      <c r="E11" s="50">
        <v>9601696019</v>
      </c>
      <c r="F11" s="49"/>
      <c r="G11" s="50">
        <v>10192565329</v>
      </c>
      <c r="H11" s="49"/>
      <c r="I11" s="80">
        <v>-590869310</v>
      </c>
      <c r="J11" s="49"/>
      <c r="K11" s="50">
        <v>1853967</v>
      </c>
      <c r="L11" s="49"/>
      <c r="M11" s="50">
        <v>9601696019</v>
      </c>
      <c r="N11" s="49"/>
      <c r="O11" s="50">
        <v>9981971267</v>
      </c>
      <c r="P11" s="49"/>
      <c r="Q11" s="115">
        <v>-380275247</v>
      </c>
      <c r="R11" s="115"/>
      <c r="T11" s="47"/>
    </row>
    <row r="12" spans="1:20" ht="21.75" customHeight="1">
      <c r="A12" s="6" t="s">
        <v>70</v>
      </c>
      <c r="C12" s="50">
        <v>250000</v>
      </c>
      <c r="D12" s="49"/>
      <c r="E12" s="50">
        <v>8387296875</v>
      </c>
      <c r="F12" s="49"/>
      <c r="G12" s="50">
        <v>9090587250</v>
      </c>
      <c r="H12" s="49"/>
      <c r="I12" s="80">
        <v>-703290375</v>
      </c>
      <c r="J12" s="49"/>
      <c r="K12" s="50">
        <v>250000</v>
      </c>
      <c r="L12" s="49"/>
      <c r="M12" s="50">
        <v>8387296875</v>
      </c>
      <c r="N12" s="49"/>
      <c r="O12" s="50">
        <v>10002628125</v>
      </c>
      <c r="P12" s="49"/>
      <c r="Q12" s="115">
        <v>-1615331250</v>
      </c>
      <c r="R12" s="115"/>
      <c r="T12" s="47"/>
    </row>
    <row r="13" spans="1:20" ht="21.75" customHeight="1">
      <c r="A13" s="6" t="s">
        <v>42</v>
      </c>
      <c r="C13" s="50">
        <v>441786</v>
      </c>
      <c r="D13" s="49"/>
      <c r="E13" s="50">
        <v>3574741018</v>
      </c>
      <c r="F13" s="49"/>
      <c r="G13" s="50">
        <v>2975845620</v>
      </c>
      <c r="H13" s="49"/>
      <c r="I13" s="80">
        <v>598895398</v>
      </c>
      <c r="J13" s="49"/>
      <c r="K13" s="50">
        <v>441786</v>
      </c>
      <c r="L13" s="49"/>
      <c r="M13" s="50">
        <v>3574741018</v>
      </c>
      <c r="N13" s="49"/>
      <c r="O13" s="50">
        <v>3139948677</v>
      </c>
      <c r="P13" s="49"/>
      <c r="Q13" s="115">
        <v>434792341</v>
      </c>
      <c r="R13" s="115"/>
      <c r="T13" s="47"/>
    </row>
    <row r="14" spans="1:20" ht="21.75" customHeight="1">
      <c r="A14" s="6" t="s">
        <v>32</v>
      </c>
      <c r="C14" s="50">
        <v>764980</v>
      </c>
      <c r="D14" s="49"/>
      <c r="E14" s="50">
        <v>159461828979</v>
      </c>
      <c r="F14" s="49"/>
      <c r="G14" s="50">
        <v>131310770758</v>
      </c>
      <c r="H14" s="49"/>
      <c r="I14" s="80">
        <v>28151058221</v>
      </c>
      <c r="J14" s="49"/>
      <c r="K14" s="50">
        <v>764980</v>
      </c>
      <c r="L14" s="49"/>
      <c r="M14" s="50">
        <v>159461828979</v>
      </c>
      <c r="N14" s="49"/>
      <c r="O14" s="50">
        <v>115589310727</v>
      </c>
      <c r="P14" s="49"/>
      <c r="Q14" s="115">
        <v>43872518252</v>
      </c>
      <c r="R14" s="115"/>
      <c r="T14" s="47"/>
    </row>
    <row r="15" spans="1:20" ht="21.75" customHeight="1">
      <c r="A15" s="6" t="s">
        <v>55</v>
      </c>
      <c r="C15" s="50">
        <v>1800000</v>
      </c>
      <c r="D15" s="49"/>
      <c r="E15" s="50">
        <v>3136625370</v>
      </c>
      <c r="F15" s="49"/>
      <c r="G15" s="50">
        <v>2701827900</v>
      </c>
      <c r="H15" s="49"/>
      <c r="I15" s="80">
        <v>434797470</v>
      </c>
      <c r="J15" s="49"/>
      <c r="K15" s="50">
        <v>1800000</v>
      </c>
      <c r="L15" s="49"/>
      <c r="M15" s="50">
        <v>3136625370</v>
      </c>
      <c r="N15" s="49"/>
      <c r="O15" s="50">
        <v>3260266501</v>
      </c>
      <c r="P15" s="49"/>
      <c r="Q15" s="115">
        <v>-123641131</v>
      </c>
      <c r="R15" s="115"/>
      <c r="T15" s="47"/>
    </row>
    <row r="16" spans="1:20" ht="21.75" customHeight="1">
      <c r="A16" s="6" t="s">
        <v>59</v>
      </c>
      <c r="C16" s="50">
        <v>544508</v>
      </c>
      <c r="D16" s="49"/>
      <c r="E16" s="50">
        <v>5228650593</v>
      </c>
      <c r="F16" s="49"/>
      <c r="G16" s="50">
        <v>4362621509</v>
      </c>
      <c r="H16" s="49"/>
      <c r="I16" s="80">
        <v>866029084</v>
      </c>
      <c r="J16" s="49"/>
      <c r="K16" s="50">
        <v>544508</v>
      </c>
      <c r="L16" s="49"/>
      <c r="M16" s="50">
        <v>5228650593</v>
      </c>
      <c r="N16" s="49"/>
      <c r="O16" s="50">
        <v>4733570344</v>
      </c>
      <c r="P16" s="49"/>
      <c r="Q16" s="115">
        <v>495080249</v>
      </c>
      <c r="R16" s="115"/>
      <c r="T16" s="47"/>
    </row>
    <row r="17" spans="1:20" ht="21.75" customHeight="1">
      <c r="A17" s="6" t="s">
        <v>20</v>
      </c>
      <c r="C17" s="50">
        <v>2571144</v>
      </c>
      <c r="D17" s="49"/>
      <c r="E17" s="50">
        <v>13691665378</v>
      </c>
      <c r="F17" s="49"/>
      <c r="G17" s="50">
        <v>11715996657</v>
      </c>
      <c r="H17" s="49"/>
      <c r="I17" s="80">
        <v>1975668721</v>
      </c>
      <c r="J17" s="49"/>
      <c r="K17" s="50">
        <v>2571144</v>
      </c>
      <c r="L17" s="49"/>
      <c r="M17" s="50">
        <v>13691665378</v>
      </c>
      <c r="N17" s="49"/>
      <c r="O17" s="50">
        <v>13120985586</v>
      </c>
      <c r="P17" s="49"/>
      <c r="Q17" s="115">
        <v>570679792</v>
      </c>
      <c r="R17" s="115"/>
      <c r="T17" s="47"/>
    </row>
    <row r="18" spans="1:20" ht="21.75" customHeight="1">
      <c r="A18" s="6" t="s">
        <v>21</v>
      </c>
      <c r="C18" s="50">
        <v>800000</v>
      </c>
      <c r="D18" s="49"/>
      <c r="E18" s="50">
        <v>2209176720</v>
      </c>
      <c r="F18" s="49"/>
      <c r="G18" s="50">
        <v>2186114760</v>
      </c>
      <c r="H18" s="49"/>
      <c r="I18" s="80">
        <v>23061960</v>
      </c>
      <c r="J18" s="49"/>
      <c r="K18" s="50">
        <v>800000</v>
      </c>
      <c r="L18" s="49"/>
      <c r="M18" s="50">
        <v>2209176720</v>
      </c>
      <c r="N18" s="49"/>
      <c r="O18" s="50">
        <v>2403027925</v>
      </c>
      <c r="P18" s="49"/>
      <c r="Q18" s="115">
        <v>-193851205</v>
      </c>
      <c r="R18" s="115"/>
      <c r="T18" s="47"/>
    </row>
    <row r="19" spans="1:20" ht="21.75" customHeight="1">
      <c r="A19" s="6" t="s">
        <v>28</v>
      </c>
      <c r="C19" s="50">
        <v>343493</v>
      </c>
      <c r="D19" s="49"/>
      <c r="E19" s="50">
        <v>56424483051</v>
      </c>
      <c r="F19" s="49"/>
      <c r="G19" s="50">
        <v>54986981849</v>
      </c>
      <c r="H19" s="49"/>
      <c r="I19" s="80">
        <v>1437501202</v>
      </c>
      <c r="J19" s="49"/>
      <c r="K19" s="50">
        <v>343493</v>
      </c>
      <c r="L19" s="49"/>
      <c r="M19" s="50">
        <v>56424483051</v>
      </c>
      <c r="N19" s="49"/>
      <c r="O19" s="50">
        <v>59688356321</v>
      </c>
      <c r="P19" s="49"/>
      <c r="Q19" s="115">
        <v>-3263873269</v>
      </c>
      <c r="R19" s="115"/>
      <c r="T19" s="47"/>
    </row>
    <row r="20" spans="1:20" ht="21.75" customHeight="1">
      <c r="A20" s="6" t="s">
        <v>30</v>
      </c>
      <c r="C20" s="50">
        <v>1800000</v>
      </c>
      <c r="D20" s="49"/>
      <c r="E20" s="50">
        <v>41958850500</v>
      </c>
      <c r="F20" s="49"/>
      <c r="G20" s="50">
        <v>40062203100</v>
      </c>
      <c r="H20" s="49"/>
      <c r="I20" s="80">
        <v>1896647400</v>
      </c>
      <c r="J20" s="49"/>
      <c r="K20" s="50">
        <v>1800000</v>
      </c>
      <c r="L20" s="49"/>
      <c r="M20" s="50">
        <v>41958850500</v>
      </c>
      <c r="N20" s="49"/>
      <c r="O20" s="50">
        <v>56970993257</v>
      </c>
      <c r="P20" s="49"/>
      <c r="Q20" s="115">
        <v>-15012142757</v>
      </c>
      <c r="R20" s="115"/>
      <c r="T20" s="47"/>
    </row>
    <row r="21" spans="1:20" ht="21.75" customHeight="1">
      <c r="A21" s="6" t="s">
        <v>74</v>
      </c>
      <c r="C21" s="50">
        <v>2000000</v>
      </c>
      <c r="D21" s="49"/>
      <c r="E21" s="50">
        <v>859778550</v>
      </c>
      <c r="F21" s="49"/>
      <c r="G21" s="50">
        <v>860219300</v>
      </c>
      <c r="H21" s="49"/>
      <c r="I21" s="80">
        <v>-440750</v>
      </c>
      <c r="J21" s="49"/>
      <c r="K21" s="50">
        <v>2000000</v>
      </c>
      <c r="L21" s="49"/>
      <c r="M21" s="50">
        <v>859778550</v>
      </c>
      <c r="N21" s="49"/>
      <c r="O21" s="50">
        <v>860219300</v>
      </c>
      <c r="P21" s="49"/>
      <c r="Q21" s="115">
        <v>-440750</v>
      </c>
      <c r="R21" s="115"/>
      <c r="T21" s="47"/>
    </row>
    <row r="22" spans="1:20" ht="21.75" customHeight="1">
      <c r="A22" s="6" t="s">
        <v>41</v>
      </c>
      <c r="C22" s="50">
        <v>2000000</v>
      </c>
      <c r="D22" s="49"/>
      <c r="E22" s="50">
        <v>5678013600</v>
      </c>
      <c r="F22" s="49"/>
      <c r="G22" s="50">
        <v>-663234147</v>
      </c>
      <c r="H22" s="49"/>
      <c r="I22" s="80">
        <v>6341247747</v>
      </c>
      <c r="J22" s="49"/>
      <c r="K22" s="50">
        <v>2000000</v>
      </c>
      <c r="L22" s="49"/>
      <c r="M22" s="50">
        <v>5678013600</v>
      </c>
      <c r="N22" s="49"/>
      <c r="O22" s="50">
        <v>5783438487</v>
      </c>
      <c r="P22" s="49"/>
      <c r="Q22" s="115">
        <v>-105424887</v>
      </c>
      <c r="R22" s="115"/>
      <c r="T22" s="47"/>
    </row>
    <row r="23" spans="1:20" ht="21.75" customHeight="1">
      <c r="A23" s="6" t="s">
        <v>62</v>
      </c>
      <c r="C23" s="50">
        <v>2540623</v>
      </c>
      <c r="D23" s="49"/>
      <c r="E23" s="50">
        <v>12753806780</v>
      </c>
      <c r="F23" s="49"/>
      <c r="G23" s="50">
        <v>10912712692</v>
      </c>
      <c r="H23" s="49"/>
      <c r="I23" s="80">
        <v>1841094088</v>
      </c>
      <c r="J23" s="49"/>
      <c r="K23" s="50">
        <v>2540623</v>
      </c>
      <c r="L23" s="49"/>
      <c r="M23" s="50">
        <v>12753806780</v>
      </c>
      <c r="N23" s="49"/>
      <c r="O23" s="50">
        <v>14574813091</v>
      </c>
      <c r="P23" s="49"/>
      <c r="Q23" s="115">
        <v>-1821006310</v>
      </c>
      <c r="R23" s="115"/>
      <c r="T23" s="47"/>
    </row>
    <row r="24" spans="1:20" ht="21.75" customHeight="1">
      <c r="A24" s="6" t="s">
        <v>67</v>
      </c>
      <c r="C24" s="50">
        <v>3020909</v>
      </c>
      <c r="D24" s="49"/>
      <c r="E24" s="50">
        <v>13843528466</v>
      </c>
      <c r="F24" s="49"/>
      <c r="G24" s="50">
        <v>13597287830</v>
      </c>
      <c r="H24" s="49"/>
      <c r="I24" s="80">
        <v>246240636</v>
      </c>
      <c r="J24" s="49"/>
      <c r="K24" s="50">
        <v>3020909</v>
      </c>
      <c r="L24" s="49"/>
      <c r="M24" s="50">
        <v>13843528466</v>
      </c>
      <c r="N24" s="49"/>
      <c r="O24" s="50">
        <v>14752494967</v>
      </c>
      <c r="P24" s="49"/>
      <c r="Q24" s="115">
        <v>-908966500</v>
      </c>
      <c r="R24" s="115"/>
      <c r="T24" s="47"/>
    </row>
    <row r="25" spans="1:20" ht="21.75" customHeight="1">
      <c r="A25" s="6" t="s">
        <v>61</v>
      </c>
      <c r="C25" s="50">
        <v>2684135</v>
      </c>
      <c r="D25" s="49"/>
      <c r="E25" s="50">
        <v>118092956200</v>
      </c>
      <c r="F25" s="49"/>
      <c r="G25" s="50">
        <v>95466922115</v>
      </c>
      <c r="H25" s="49"/>
      <c r="I25" s="80">
        <v>22626034085</v>
      </c>
      <c r="J25" s="49"/>
      <c r="K25" s="50">
        <v>2684135</v>
      </c>
      <c r="L25" s="49"/>
      <c r="M25" s="50">
        <v>118092956200</v>
      </c>
      <c r="N25" s="49"/>
      <c r="O25" s="50">
        <v>95520285403</v>
      </c>
      <c r="P25" s="49"/>
      <c r="Q25" s="115">
        <v>22572670797</v>
      </c>
      <c r="R25" s="115"/>
      <c r="T25" s="47"/>
    </row>
    <row r="26" spans="1:20" ht="21.75" customHeight="1">
      <c r="A26" s="6" t="s">
        <v>24</v>
      </c>
      <c r="C26" s="50">
        <v>161737</v>
      </c>
      <c r="D26" s="49"/>
      <c r="E26" s="50">
        <v>10218837697</v>
      </c>
      <c r="F26" s="49"/>
      <c r="G26" s="50">
        <v>8495333290</v>
      </c>
      <c r="H26" s="49"/>
      <c r="I26" s="80">
        <v>1723504407</v>
      </c>
      <c r="J26" s="49"/>
      <c r="K26" s="50">
        <v>161737</v>
      </c>
      <c r="L26" s="49"/>
      <c r="M26" s="50">
        <v>10218837697</v>
      </c>
      <c r="N26" s="49"/>
      <c r="O26" s="50">
        <v>9653467424</v>
      </c>
      <c r="P26" s="49"/>
      <c r="Q26" s="115">
        <v>565370273</v>
      </c>
      <c r="R26" s="115"/>
      <c r="T26" s="47"/>
    </row>
    <row r="27" spans="1:20" ht="21.75" customHeight="1">
      <c r="A27" s="6" t="s">
        <v>64</v>
      </c>
      <c r="C27" s="50">
        <v>7787485</v>
      </c>
      <c r="D27" s="49"/>
      <c r="E27" s="50">
        <v>41407408484</v>
      </c>
      <c r="F27" s="49"/>
      <c r="G27" s="50">
        <v>38086455364</v>
      </c>
      <c r="H27" s="49"/>
      <c r="I27" s="80">
        <v>3320953120</v>
      </c>
      <c r="J27" s="49"/>
      <c r="K27" s="50">
        <v>7787485</v>
      </c>
      <c r="L27" s="49"/>
      <c r="M27" s="50">
        <v>41407408484</v>
      </c>
      <c r="N27" s="49"/>
      <c r="O27" s="50">
        <v>56629898986</v>
      </c>
      <c r="P27" s="49"/>
      <c r="Q27" s="115">
        <v>-15222490501</v>
      </c>
      <c r="R27" s="115"/>
      <c r="T27" s="47"/>
    </row>
    <row r="28" spans="1:20" ht="21.75" customHeight="1">
      <c r="A28" s="6" t="s">
        <v>44</v>
      </c>
      <c r="C28" s="50">
        <v>927177</v>
      </c>
      <c r="D28" s="49"/>
      <c r="E28" s="50">
        <v>19493115278</v>
      </c>
      <c r="F28" s="49"/>
      <c r="G28" s="50">
        <v>17834126744</v>
      </c>
      <c r="H28" s="49"/>
      <c r="I28" s="80">
        <v>1658988534</v>
      </c>
      <c r="J28" s="49"/>
      <c r="K28" s="50">
        <v>927177</v>
      </c>
      <c r="L28" s="49"/>
      <c r="M28" s="50">
        <v>19493115278</v>
      </c>
      <c r="N28" s="49"/>
      <c r="O28" s="50">
        <v>24423997866</v>
      </c>
      <c r="P28" s="49"/>
      <c r="Q28" s="115">
        <v>-4930882587</v>
      </c>
      <c r="R28" s="115"/>
      <c r="T28" s="47"/>
    </row>
    <row r="29" spans="1:20" ht="21.75" customHeight="1">
      <c r="A29" s="6" t="s">
        <v>40</v>
      </c>
      <c r="C29" s="50">
        <v>5724169</v>
      </c>
      <c r="D29" s="49"/>
      <c r="E29" s="50">
        <v>88708817931</v>
      </c>
      <c r="F29" s="49"/>
      <c r="G29" s="50">
        <v>75356061235</v>
      </c>
      <c r="H29" s="49"/>
      <c r="I29" s="80">
        <v>13352756696</v>
      </c>
      <c r="J29" s="49"/>
      <c r="K29" s="50">
        <v>5724169</v>
      </c>
      <c r="L29" s="49"/>
      <c r="M29" s="50">
        <v>88708817931</v>
      </c>
      <c r="N29" s="49"/>
      <c r="O29" s="50">
        <v>85208536967</v>
      </c>
      <c r="P29" s="49"/>
      <c r="Q29" s="115">
        <v>3500280964</v>
      </c>
      <c r="R29" s="115"/>
      <c r="T29" s="47"/>
    </row>
    <row r="30" spans="1:20" ht="21.75" customHeight="1">
      <c r="A30" s="6" t="s">
        <v>27</v>
      </c>
      <c r="C30" s="50">
        <v>1019585</v>
      </c>
      <c r="D30" s="49"/>
      <c r="E30" s="50">
        <v>49125240204</v>
      </c>
      <c r="F30" s="49"/>
      <c r="G30" s="50">
        <v>47919153226</v>
      </c>
      <c r="H30" s="49"/>
      <c r="I30" s="80">
        <v>1206086978</v>
      </c>
      <c r="J30" s="49"/>
      <c r="K30" s="50">
        <v>1019585</v>
      </c>
      <c r="L30" s="49"/>
      <c r="M30" s="50">
        <v>49125240204</v>
      </c>
      <c r="N30" s="49"/>
      <c r="O30" s="50">
        <v>51690807789</v>
      </c>
      <c r="P30" s="49"/>
      <c r="Q30" s="115">
        <v>-2565567584</v>
      </c>
      <c r="R30" s="115"/>
      <c r="T30" s="47"/>
    </row>
    <row r="31" spans="1:20" ht="21.75" customHeight="1">
      <c r="A31" s="6" t="s">
        <v>23</v>
      </c>
      <c r="C31" s="50">
        <v>1300000</v>
      </c>
      <c r="D31" s="49"/>
      <c r="E31" s="50">
        <v>23557990950</v>
      </c>
      <c r="F31" s="49"/>
      <c r="G31" s="50">
        <v>21128532750</v>
      </c>
      <c r="H31" s="49"/>
      <c r="I31" s="80">
        <v>2429458200</v>
      </c>
      <c r="J31" s="49"/>
      <c r="K31" s="50">
        <v>1300000</v>
      </c>
      <c r="L31" s="49"/>
      <c r="M31" s="50">
        <v>23557990950</v>
      </c>
      <c r="N31" s="49"/>
      <c r="O31" s="50">
        <v>21942968953</v>
      </c>
      <c r="P31" s="49"/>
      <c r="Q31" s="115">
        <v>1615021997</v>
      </c>
      <c r="R31" s="115"/>
      <c r="T31" s="47"/>
    </row>
    <row r="32" spans="1:20" ht="21.75" customHeight="1">
      <c r="A32" s="6" t="s">
        <v>77</v>
      </c>
      <c r="C32" s="50">
        <v>3600000</v>
      </c>
      <c r="D32" s="49"/>
      <c r="E32" s="50">
        <v>15201807840</v>
      </c>
      <c r="F32" s="49"/>
      <c r="G32" s="50">
        <v>14770093891</v>
      </c>
      <c r="H32" s="49"/>
      <c r="I32" s="80">
        <v>431713949</v>
      </c>
      <c r="J32" s="49"/>
      <c r="K32" s="50">
        <v>3600000</v>
      </c>
      <c r="L32" s="49"/>
      <c r="M32" s="50">
        <v>15201807840</v>
      </c>
      <c r="N32" s="49"/>
      <c r="O32" s="50">
        <v>14770093891</v>
      </c>
      <c r="P32" s="49"/>
      <c r="Q32" s="115">
        <v>431713949</v>
      </c>
      <c r="R32" s="115"/>
      <c r="T32" s="47"/>
    </row>
    <row r="33" spans="1:20" ht="21.75" customHeight="1">
      <c r="A33" s="6" t="s">
        <v>34</v>
      </c>
      <c r="C33" s="50">
        <v>548744</v>
      </c>
      <c r="D33" s="49"/>
      <c r="E33" s="50">
        <v>14127905405</v>
      </c>
      <c r="F33" s="49"/>
      <c r="G33" s="50">
        <v>13255139048</v>
      </c>
      <c r="H33" s="49"/>
      <c r="I33" s="80">
        <v>872766357</v>
      </c>
      <c r="J33" s="49"/>
      <c r="K33" s="50">
        <v>548744</v>
      </c>
      <c r="L33" s="49"/>
      <c r="M33" s="50">
        <v>14127905405</v>
      </c>
      <c r="N33" s="49"/>
      <c r="O33" s="50">
        <v>13092302528</v>
      </c>
      <c r="P33" s="49"/>
      <c r="Q33" s="115">
        <v>1035602877</v>
      </c>
      <c r="R33" s="115"/>
      <c r="T33" s="47"/>
    </row>
    <row r="34" spans="1:20" ht="21.75" customHeight="1">
      <c r="A34" s="6" t="s">
        <v>76</v>
      </c>
      <c r="C34" s="50">
        <v>8000000</v>
      </c>
      <c r="D34" s="49"/>
      <c r="E34" s="50">
        <v>14759654400</v>
      </c>
      <c r="F34" s="49"/>
      <c r="G34" s="50">
        <v>15096000000</v>
      </c>
      <c r="H34" s="49"/>
      <c r="I34" s="80">
        <v>-336345600</v>
      </c>
      <c r="J34" s="49"/>
      <c r="K34" s="50">
        <v>8000000</v>
      </c>
      <c r="L34" s="49"/>
      <c r="M34" s="50">
        <v>14759654400</v>
      </c>
      <c r="N34" s="49"/>
      <c r="O34" s="50">
        <v>15096000000</v>
      </c>
      <c r="P34" s="49"/>
      <c r="Q34" s="115">
        <v>-336345600</v>
      </c>
      <c r="R34" s="115"/>
      <c r="T34" s="47"/>
    </row>
    <row r="35" spans="1:20" ht="21.75" customHeight="1">
      <c r="A35" s="6" t="s">
        <v>57</v>
      </c>
      <c r="C35" s="50">
        <v>1260466</v>
      </c>
      <c r="D35" s="49"/>
      <c r="E35" s="50">
        <v>9560132314</v>
      </c>
      <c r="F35" s="49"/>
      <c r="G35" s="50">
        <v>9381522992</v>
      </c>
      <c r="H35" s="49"/>
      <c r="I35" s="80">
        <v>178609322</v>
      </c>
      <c r="J35" s="49"/>
      <c r="K35" s="50">
        <v>1260466</v>
      </c>
      <c r="L35" s="49"/>
      <c r="M35" s="50">
        <v>9560132314</v>
      </c>
      <c r="N35" s="49"/>
      <c r="O35" s="50">
        <v>15704721485</v>
      </c>
      <c r="P35" s="49"/>
      <c r="Q35" s="115">
        <v>-6144589170</v>
      </c>
      <c r="R35" s="115"/>
      <c r="T35" s="47"/>
    </row>
    <row r="36" spans="1:20" ht="21.75" customHeight="1">
      <c r="A36" s="6" t="s">
        <v>29</v>
      </c>
      <c r="C36" s="50">
        <v>582825</v>
      </c>
      <c r="D36" s="49"/>
      <c r="E36" s="50">
        <v>76677924261</v>
      </c>
      <c r="F36" s="49"/>
      <c r="G36" s="50">
        <v>68309039162</v>
      </c>
      <c r="H36" s="49"/>
      <c r="I36" s="80">
        <v>8368885099</v>
      </c>
      <c r="J36" s="49"/>
      <c r="K36" s="50">
        <v>582825</v>
      </c>
      <c r="L36" s="49"/>
      <c r="M36" s="50">
        <v>76677924261</v>
      </c>
      <c r="N36" s="49"/>
      <c r="O36" s="50">
        <v>67916954530</v>
      </c>
      <c r="P36" s="49"/>
      <c r="Q36" s="115">
        <v>8760969731</v>
      </c>
      <c r="R36" s="115"/>
      <c r="T36" s="47"/>
    </row>
    <row r="37" spans="1:20" ht="21.75" customHeight="1">
      <c r="A37" s="6" t="s">
        <v>46</v>
      </c>
      <c r="C37" s="50">
        <v>1743376</v>
      </c>
      <c r="D37" s="49"/>
      <c r="E37" s="50">
        <v>6257873518</v>
      </c>
      <c r="F37" s="49"/>
      <c r="G37" s="50">
        <v>5242333811</v>
      </c>
      <c r="H37" s="49"/>
      <c r="I37" s="80">
        <v>1015539707</v>
      </c>
      <c r="J37" s="49"/>
      <c r="K37" s="50">
        <v>1743376</v>
      </c>
      <c r="L37" s="49"/>
      <c r="M37" s="50">
        <v>6257873518</v>
      </c>
      <c r="N37" s="49"/>
      <c r="O37" s="50">
        <v>5429201305</v>
      </c>
      <c r="P37" s="49"/>
      <c r="Q37" s="115">
        <v>828672213</v>
      </c>
      <c r="R37" s="115"/>
      <c r="T37" s="47"/>
    </row>
    <row r="38" spans="1:20" ht="21.75" customHeight="1">
      <c r="A38" s="6" t="s">
        <v>63</v>
      </c>
      <c r="C38" s="50">
        <v>2599258</v>
      </c>
      <c r="D38" s="49"/>
      <c r="E38" s="50">
        <v>37829304746</v>
      </c>
      <c r="F38" s="49"/>
      <c r="G38" s="50">
        <v>29595314806</v>
      </c>
      <c r="H38" s="49"/>
      <c r="I38" s="80">
        <v>8233989940</v>
      </c>
      <c r="J38" s="49"/>
      <c r="K38" s="50">
        <v>2599258</v>
      </c>
      <c r="L38" s="49"/>
      <c r="M38" s="50">
        <v>37829304746</v>
      </c>
      <c r="N38" s="49"/>
      <c r="O38" s="50">
        <v>37676392923</v>
      </c>
      <c r="P38" s="49"/>
      <c r="Q38" s="115">
        <v>152911823</v>
      </c>
      <c r="R38" s="115"/>
      <c r="T38" s="47"/>
    </row>
    <row r="39" spans="1:20" ht="21.75" customHeight="1">
      <c r="A39" s="6" t="s">
        <v>49</v>
      </c>
      <c r="C39" s="50">
        <v>194</v>
      </c>
      <c r="D39" s="49"/>
      <c r="E39" s="50">
        <v>6736100</v>
      </c>
      <c r="F39" s="49"/>
      <c r="G39" s="50">
        <v>5451747</v>
      </c>
      <c r="H39" s="49"/>
      <c r="I39" s="80">
        <v>1284353</v>
      </c>
      <c r="J39" s="49"/>
      <c r="K39" s="50">
        <v>194</v>
      </c>
      <c r="L39" s="49"/>
      <c r="M39" s="50">
        <v>6736100</v>
      </c>
      <c r="N39" s="49"/>
      <c r="O39" s="50">
        <v>5515387</v>
      </c>
      <c r="P39" s="49"/>
      <c r="Q39" s="115">
        <v>1220713</v>
      </c>
      <c r="R39" s="115"/>
      <c r="T39" s="47"/>
    </row>
    <row r="40" spans="1:20" ht="21.75" customHeight="1">
      <c r="A40" s="6" t="s">
        <v>26</v>
      </c>
      <c r="C40" s="50">
        <v>2820194</v>
      </c>
      <c r="D40" s="49"/>
      <c r="E40" s="50">
        <v>30529176779</v>
      </c>
      <c r="F40" s="49"/>
      <c r="G40" s="50">
        <v>28372397065</v>
      </c>
      <c r="H40" s="49"/>
      <c r="I40" s="80">
        <v>2156779714</v>
      </c>
      <c r="J40" s="49"/>
      <c r="K40" s="50">
        <v>2820194</v>
      </c>
      <c r="L40" s="49"/>
      <c r="M40" s="50">
        <v>30529176779</v>
      </c>
      <c r="N40" s="49"/>
      <c r="O40" s="50">
        <v>46328731238</v>
      </c>
      <c r="P40" s="49"/>
      <c r="Q40" s="115">
        <v>-15799554458</v>
      </c>
      <c r="R40" s="115"/>
      <c r="T40" s="47"/>
    </row>
    <row r="41" spans="1:20" ht="21.75" customHeight="1">
      <c r="A41" s="6" t="s">
        <v>56</v>
      </c>
      <c r="C41" s="50">
        <v>5601006</v>
      </c>
      <c r="D41" s="49"/>
      <c r="E41" s="50">
        <v>40421356903</v>
      </c>
      <c r="F41" s="49"/>
      <c r="G41" s="50">
        <v>34359794102</v>
      </c>
      <c r="H41" s="49"/>
      <c r="I41" s="80">
        <v>6061562801</v>
      </c>
      <c r="J41" s="49"/>
      <c r="K41" s="50">
        <v>5601006</v>
      </c>
      <c r="L41" s="49"/>
      <c r="M41" s="50">
        <v>40421356903</v>
      </c>
      <c r="N41" s="49"/>
      <c r="O41" s="50">
        <v>41698897666</v>
      </c>
      <c r="P41" s="49"/>
      <c r="Q41" s="115">
        <v>-1277540762</v>
      </c>
      <c r="R41" s="115"/>
      <c r="T41" s="47"/>
    </row>
    <row r="42" spans="1:20" ht="21.75" customHeight="1">
      <c r="A42" s="6" t="s">
        <v>48</v>
      </c>
      <c r="C42" s="50">
        <v>5507044</v>
      </c>
      <c r="D42" s="49"/>
      <c r="E42" s="50">
        <v>82442612948</v>
      </c>
      <c r="F42" s="49"/>
      <c r="G42" s="50">
        <v>68318978060</v>
      </c>
      <c r="H42" s="49"/>
      <c r="I42" s="80">
        <v>14123634888</v>
      </c>
      <c r="J42" s="49"/>
      <c r="K42" s="50">
        <v>5507044</v>
      </c>
      <c r="L42" s="49"/>
      <c r="M42" s="50">
        <v>82442612948</v>
      </c>
      <c r="N42" s="49"/>
      <c r="O42" s="50">
        <v>88844063801</v>
      </c>
      <c r="P42" s="49"/>
      <c r="Q42" s="115">
        <v>-6401450852</v>
      </c>
      <c r="R42" s="115"/>
      <c r="T42" s="47"/>
    </row>
    <row r="43" spans="1:20" ht="21.75" customHeight="1">
      <c r="A43" s="6" t="s">
        <v>73</v>
      </c>
      <c r="C43" s="50">
        <v>719475</v>
      </c>
      <c r="D43" s="49"/>
      <c r="E43" s="50">
        <v>30002393491</v>
      </c>
      <c r="F43" s="49"/>
      <c r="G43" s="50">
        <v>28604365927</v>
      </c>
      <c r="H43" s="49"/>
      <c r="I43" s="80">
        <v>1398027564</v>
      </c>
      <c r="J43" s="49"/>
      <c r="K43" s="50">
        <v>719475</v>
      </c>
      <c r="L43" s="49"/>
      <c r="M43" s="50">
        <v>30002393491</v>
      </c>
      <c r="N43" s="49"/>
      <c r="O43" s="50">
        <v>28828235163</v>
      </c>
      <c r="P43" s="49"/>
      <c r="Q43" s="115">
        <v>1174158328</v>
      </c>
      <c r="R43" s="115"/>
      <c r="T43" s="47"/>
    </row>
    <row r="44" spans="1:20" ht="21.75" customHeight="1">
      <c r="A44" s="6" t="s">
        <v>25</v>
      </c>
      <c r="C44" s="50">
        <v>866948</v>
      </c>
      <c r="D44" s="49"/>
      <c r="E44" s="50">
        <v>198237475351</v>
      </c>
      <c r="F44" s="49"/>
      <c r="G44" s="50">
        <v>171754679118</v>
      </c>
      <c r="H44" s="49"/>
      <c r="I44" s="80">
        <v>26482796233</v>
      </c>
      <c r="J44" s="49"/>
      <c r="K44" s="50">
        <v>866948</v>
      </c>
      <c r="L44" s="49"/>
      <c r="M44" s="50">
        <v>198237475351</v>
      </c>
      <c r="N44" s="49"/>
      <c r="O44" s="50">
        <v>169953178415</v>
      </c>
      <c r="P44" s="49"/>
      <c r="Q44" s="115">
        <v>28284296936</v>
      </c>
      <c r="R44" s="115"/>
      <c r="T44" s="47"/>
    </row>
    <row r="45" spans="1:20" ht="21.75" customHeight="1">
      <c r="A45" s="6" t="s">
        <v>38</v>
      </c>
      <c r="C45" s="50">
        <v>5666666</v>
      </c>
      <c r="D45" s="49"/>
      <c r="E45" s="50">
        <v>29026587935</v>
      </c>
      <c r="F45" s="49"/>
      <c r="G45" s="50">
        <v>27594822890</v>
      </c>
      <c r="H45" s="49"/>
      <c r="I45" s="80">
        <v>1431765045</v>
      </c>
      <c r="J45" s="49"/>
      <c r="K45" s="50">
        <v>5666666</v>
      </c>
      <c r="L45" s="49"/>
      <c r="M45" s="50">
        <v>29026587935</v>
      </c>
      <c r="N45" s="49"/>
      <c r="O45" s="50">
        <v>28959344101</v>
      </c>
      <c r="P45" s="49"/>
      <c r="Q45" s="115">
        <v>67243834</v>
      </c>
      <c r="R45" s="115"/>
      <c r="T45" s="47"/>
    </row>
    <row r="46" spans="1:20" ht="21.75" customHeight="1">
      <c r="A46" s="6" t="s">
        <v>51</v>
      </c>
      <c r="C46" s="50">
        <v>4400000</v>
      </c>
      <c r="D46" s="49"/>
      <c r="E46" s="50">
        <v>16804216440</v>
      </c>
      <c r="F46" s="49"/>
      <c r="G46" s="50">
        <v>14792259240</v>
      </c>
      <c r="H46" s="49"/>
      <c r="I46" s="80">
        <v>2011957200</v>
      </c>
      <c r="J46" s="49"/>
      <c r="K46" s="50">
        <v>4400000</v>
      </c>
      <c r="L46" s="49"/>
      <c r="M46" s="50">
        <v>16804216440</v>
      </c>
      <c r="N46" s="49"/>
      <c r="O46" s="50">
        <v>20701290061</v>
      </c>
      <c r="P46" s="49"/>
      <c r="Q46" s="115">
        <v>-3897073621</v>
      </c>
      <c r="R46" s="115"/>
      <c r="T46" s="47"/>
    </row>
    <row r="47" spans="1:20" ht="21.75" customHeight="1">
      <c r="A47" s="6" t="s">
        <v>75</v>
      </c>
      <c r="C47" s="50">
        <v>1135308</v>
      </c>
      <c r="D47" s="49"/>
      <c r="E47" s="50">
        <v>15394590346</v>
      </c>
      <c r="F47" s="49"/>
      <c r="G47" s="50">
        <v>12949323048</v>
      </c>
      <c r="H47" s="49"/>
      <c r="I47" s="80">
        <v>2445267298</v>
      </c>
      <c r="J47" s="49"/>
      <c r="K47" s="50">
        <v>1135308</v>
      </c>
      <c r="L47" s="49"/>
      <c r="M47" s="50">
        <v>15394590346</v>
      </c>
      <c r="N47" s="49"/>
      <c r="O47" s="50">
        <v>12949323048</v>
      </c>
      <c r="P47" s="49"/>
      <c r="Q47" s="115">
        <v>2445267298</v>
      </c>
      <c r="R47" s="115"/>
      <c r="T47" s="47"/>
    </row>
    <row r="48" spans="1:20" ht="21.75" customHeight="1">
      <c r="A48" s="6" t="s">
        <v>53</v>
      </c>
      <c r="C48" s="50">
        <v>9931010</v>
      </c>
      <c r="D48" s="49"/>
      <c r="E48" s="50">
        <v>36526105814</v>
      </c>
      <c r="F48" s="49"/>
      <c r="G48" s="50">
        <v>30050125973</v>
      </c>
      <c r="H48" s="49"/>
      <c r="I48" s="80">
        <v>6475979841</v>
      </c>
      <c r="J48" s="49"/>
      <c r="K48" s="50">
        <v>9931010</v>
      </c>
      <c r="L48" s="49"/>
      <c r="M48" s="50">
        <v>36526105814</v>
      </c>
      <c r="N48" s="49"/>
      <c r="O48" s="50">
        <v>40883133848</v>
      </c>
      <c r="P48" s="49"/>
      <c r="Q48" s="115">
        <v>-4357028033</v>
      </c>
      <c r="R48" s="115"/>
      <c r="T48" s="47"/>
    </row>
    <row r="49" spans="1:20" ht="21.75" customHeight="1">
      <c r="A49" s="6" t="s">
        <v>50</v>
      </c>
      <c r="C49" s="50">
        <v>9890993</v>
      </c>
      <c r="D49" s="49"/>
      <c r="E49" s="50">
        <v>62827384770</v>
      </c>
      <c r="F49" s="49"/>
      <c r="G49" s="50">
        <v>53880135922</v>
      </c>
      <c r="H49" s="49"/>
      <c r="I49" s="80">
        <v>8947248848</v>
      </c>
      <c r="J49" s="49"/>
      <c r="K49" s="50">
        <v>9890993</v>
      </c>
      <c r="L49" s="49"/>
      <c r="M49" s="50">
        <v>62827384770</v>
      </c>
      <c r="N49" s="49"/>
      <c r="O49" s="50">
        <v>55595460475</v>
      </c>
      <c r="P49" s="49"/>
      <c r="Q49" s="115">
        <v>7231924295</v>
      </c>
      <c r="R49" s="115"/>
      <c r="T49" s="47"/>
    </row>
    <row r="50" spans="1:20" ht="21.75" customHeight="1">
      <c r="A50" s="6" t="s">
        <v>58</v>
      </c>
      <c r="C50" s="50">
        <v>860000</v>
      </c>
      <c r="D50" s="49"/>
      <c r="E50" s="50">
        <v>6001278660</v>
      </c>
      <c r="F50" s="49"/>
      <c r="G50" s="50">
        <v>5753362590</v>
      </c>
      <c r="H50" s="49"/>
      <c r="I50" s="80">
        <v>247916070</v>
      </c>
      <c r="J50" s="49"/>
      <c r="K50" s="50">
        <v>860000</v>
      </c>
      <c r="L50" s="49"/>
      <c r="M50" s="50">
        <v>6001278660</v>
      </c>
      <c r="N50" s="49"/>
      <c r="O50" s="50">
        <v>9711470900</v>
      </c>
      <c r="P50" s="49"/>
      <c r="Q50" s="115">
        <v>-3710192240</v>
      </c>
      <c r="R50" s="115"/>
      <c r="T50" s="47"/>
    </row>
    <row r="51" spans="1:20" ht="21.75" customHeight="1">
      <c r="A51" s="6" t="s">
        <v>37</v>
      </c>
      <c r="C51" s="50">
        <v>1184280</v>
      </c>
      <c r="D51" s="49"/>
      <c r="E51" s="50">
        <v>5591859286</v>
      </c>
      <c r="F51" s="49"/>
      <c r="G51" s="50">
        <v>4957330411</v>
      </c>
      <c r="H51" s="49"/>
      <c r="I51" s="80">
        <v>634528875</v>
      </c>
      <c r="J51" s="49"/>
      <c r="K51" s="50">
        <v>1184280</v>
      </c>
      <c r="L51" s="49"/>
      <c r="M51" s="50">
        <v>5591859286</v>
      </c>
      <c r="N51" s="49"/>
      <c r="O51" s="50">
        <v>8486040173</v>
      </c>
      <c r="P51" s="49"/>
      <c r="Q51" s="115">
        <v>-2894180886</v>
      </c>
      <c r="R51" s="115"/>
      <c r="T51" s="47"/>
    </row>
    <row r="52" spans="1:20" ht="21.75" customHeight="1">
      <c r="A52" s="6" t="s">
        <v>43</v>
      </c>
      <c r="C52" s="50">
        <v>1044646</v>
      </c>
      <c r="D52" s="49"/>
      <c r="E52" s="50">
        <v>9387410420</v>
      </c>
      <c r="F52" s="49"/>
      <c r="G52" s="50">
        <v>8982422581</v>
      </c>
      <c r="H52" s="49"/>
      <c r="I52" s="80">
        <v>404987839</v>
      </c>
      <c r="J52" s="49"/>
      <c r="K52" s="50">
        <v>1044646</v>
      </c>
      <c r="L52" s="49"/>
      <c r="M52" s="50">
        <v>9387410420</v>
      </c>
      <c r="N52" s="49"/>
      <c r="O52" s="50">
        <v>10139508622</v>
      </c>
      <c r="P52" s="49"/>
      <c r="Q52" s="115">
        <v>-752098201</v>
      </c>
      <c r="R52" s="115"/>
      <c r="T52" s="47"/>
    </row>
    <row r="53" spans="1:20" ht="21.75" customHeight="1">
      <c r="A53" s="6" t="s">
        <v>69</v>
      </c>
      <c r="C53" s="50">
        <v>1923832</v>
      </c>
      <c r="D53" s="49"/>
      <c r="E53" s="50">
        <v>15528567820</v>
      </c>
      <c r="F53" s="49"/>
      <c r="G53" s="50">
        <v>14228145885</v>
      </c>
      <c r="H53" s="49"/>
      <c r="I53" s="80">
        <v>1300421935</v>
      </c>
      <c r="J53" s="49"/>
      <c r="K53" s="50">
        <v>1923832</v>
      </c>
      <c r="L53" s="49"/>
      <c r="M53" s="50">
        <v>15528567820</v>
      </c>
      <c r="N53" s="49"/>
      <c r="O53" s="50">
        <v>12717161913</v>
      </c>
      <c r="P53" s="49"/>
      <c r="Q53" s="115">
        <v>2811405907</v>
      </c>
      <c r="R53" s="115"/>
      <c r="T53" s="47"/>
    </row>
    <row r="54" spans="1:20" ht="21.75" customHeight="1">
      <c r="A54" s="6" t="s">
        <v>72</v>
      </c>
      <c r="C54" s="50">
        <v>514382</v>
      </c>
      <c r="D54" s="49"/>
      <c r="E54" s="50">
        <v>3016796419</v>
      </c>
      <c r="F54" s="49"/>
      <c r="G54" s="50">
        <v>2592399635</v>
      </c>
      <c r="H54" s="49"/>
      <c r="I54" s="80">
        <v>424396784</v>
      </c>
      <c r="J54" s="49"/>
      <c r="K54" s="50">
        <v>514382</v>
      </c>
      <c r="L54" s="49"/>
      <c r="M54" s="50">
        <v>3016796419</v>
      </c>
      <c r="N54" s="49"/>
      <c r="O54" s="50">
        <v>2534721428</v>
      </c>
      <c r="P54" s="49"/>
      <c r="Q54" s="115">
        <v>482074991</v>
      </c>
      <c r="R54" s="115"/>
      <c r="T54" s="47"/>
    </row>
    <row r="55" spans="1:20" ht="21.75" customHeight="1">
      <c r="A55" s="6" t="s">
        <v>33</v>
      </c>
      <c r="C55" s="50">
        <v>3837812</v>
      </c>
      <c r="D55" s="49"/>
      <c r="E55" s="50">
        <v>122041114825</v>
      </c>
      <c r="F55" s="49"/>
      <c r="G55" s="50">
        <v>103385877204</v>
      </c>
      <c r="H55" s="49"/>
      <c r="I55" s="80">
        <v>18655237621</v>
      </c>
      <c r="J55" s="49"/>
      <c r="K55" s="50">
        <v>3837812</v>
      </c>
      <c r="L55" s="49"/>
      <c r="M55" s="50">
        <v>122041114825</v>
      </c>
      <c r="N55" s="49"/>
      <c r="O55" s="50">
        <v>99494600647</v>
      </c>
      <c r="P55" s="49"/>
      <c r="Q55" s="115">
        <v>22546514178</v>
      </c>
      <c r="R55" s="115"/>
      <c r="T55" s="47"/>
    </row>
    <row r="56" spans="1:20" ht="21.75" customHeight="1">
      <c r="A56" s="6" t="s">
        <v>31</v>
      </c>
      <c r="C56" s="50">
        <v>9795966</v>
      </c>
      <c r="D56" s="49"/>
      <c r="E56" s="50">
        <v>58231326413</v>
      </c>
      <c r="F56" s="49"/>
      <c r="G56" s="50">
        <v>49871535854</v>
      </c>
      <c r="H56" s="49"/>
      <c r="I56" s="80">
        <v>8359790559</v>
      </c>
      <c r="J56" s="49"/>
      <c r="K56" s="50">
        <v>9795966</v>
      </c>
      <c r="L56" s="49"/>
      <c r="M56" s="50">
        <v>58231326413</v>
      </c>
      <c r="N56" s="49"/>
      <c r="O56" s="50">
        <v>49946241003</v>
      </c>
      <c r="P56" s="49"/>
      <c r="Q56" s="115">
        <v>8285085410</v>
      </c>
      <c r="R56" s="115"/>
      <c r="T56" s="47"/>
    </row>
    <row r="57" spans="1:20" ht="21.75" customHeight="1">
      <c r="A57" s="6" t="s">
        <v>45</v>
      </c>
      <c r="C57" s="50">
        <v>13600000</v>
      </c>
      <c r="D57" s="49"/>
      <c r="E57" s="50">
        <v>87874020000</v>
      </c>
      <c r="F57" s="49"/>
      <c r="G57" s="50">
        <v>90172263600</v>
      </c>
      <c r="H57" s="49"/>
      <c r="I57" s="80">
        <v>-2298243600</v>
      </c>
      <c r="J57" s="49"/>
      <c r="K57" s="50">
        <v>13600000</v>
      </c>
      <c r="L57" s="49"/>
      <c r="M57" s="50">
        <v>87874020000</v>
      </c>
      <c r="N57" s="49"/>
      <c r="O57" s="50">
        <v>60007861631</v>
      </c>
      <c r="P57" s="49"/>
      <c r="Q57" s="115">
        <v>27866158369</v>
      </c>
      <c r="R57" s="115"/>
      <c r="T57" s="47"/>
    </row>
    <row r="58" spans="1:20" ht="21.75" customHeight="1">
      <c r="A58" s="6" t="s">
        <v>60</v>
      </c>
      <c r="C58" s="50">
        <v>4842213</v>
      </c>
      <c r="D58" s="49"/>
      <c r="E58" s="50">
        <v>7191222337</v>
      </c>
      <c r="F58" s="49"/>
      <c r="G58" s="50">
        <v>6425539200</v>
      </c>
      <c r="H58" s="49"/>
      <c r="I58" s="80">
        <v>765683137</v>
      </c>
      <c r="J58" s="49"/>
      <c r="K58" s="50">
        <v>4842213</v>
      </c>
      <c r="L58" s="49"/>
      <c r="M58" s="50">
        <v>7191222337</v>
      </c>
      <c r="N58" s="49"/>
      <c r="O58" s="50">
        <v>6379757820</v>
      </c>
      <c r="P58" s="49"/>
      <c r="Q58" s="115">
        <v>811464517</v>
      </c>
      <c r="R58" s="115"/>
      <c r="T58" s="47"/>
    </row>
    <row r="59" spans="1:20" ht="21.75" customHeight="1">
      <c r="A59" s="6" t="s">
        <v>65</v>
      </c>
      <c r="C59" s="50">
        <v>125000</v>
      </c>
      <c r="D59" s="49"/>
      <c r="E59" s="50">
        <v>2652870937</v>
      </c>
      <c r="F59" s="49"/>
      <c r="G59" s="50">
        <v>2659083750</v>
      </c>
      <c r="H59" s="49"/>
      <c r="I59" s="80">
        <v>-6212813</v>
      </c>
      <c r="J59" s="49"/>
      <c r="K59" s="50">
        <v>125000</v>
      </c>
      <c r="L59" s="49"/>
      <c r="M59" s="50">
        <v>2652870937</v>
      </c>
      <c r="N59" s="49"/>
      <c r="O59" s="50">
        <v>2414690535</v>
      </c>
      <c r="P59" s="49"/>
      <c r="Q59" s="115">
        <v>238180402</v>
      </c>
      <c r="R59" s="115"/>
      <c r="T59" s="47"/>
    </row>
    <row r="60" spans="1:20" ht="21.75" customHeight="1">
      <c r="A60" s="6" t="s">
        <v>47</v>
      </c>
      <c r="C60" s="50">
        <v>1227620</v>
      </c>
      <c r="D60" s="49"/>
      <c r="E60" s="50">
        <v>4977667581</v>
      </c>
      <c r="F60" s="49"/>
      <c r="G60" s="50">
        <v>4011177577</v>
      </c>
      <c r="H60" s="49"/>
      <c r="I60" s="80">
        <v>966490004</v>
      </c>
      <c r="J60" s="49"/>
      <c r="K60" s="50">
        <v>1227620</v>
      </c>
      <c r="L60" s="49"/>
      <c r="M60" s="50">
        <v>4977667581</v>
      </c>
      <c r="N60" s="49"/>
      <c r="O60" s="50">
        <v>5502403312</v>
      </c>
      <c r="P60" s="49"/>
      <c r="Q60" s="115">
        <v>-524735730</v>
      </c>
      <c r="R60" s="115"/>
      <c r="T60" s="47"/>
    </row>
    <row r="61" spans="1:20" ht="21.75" customHeight="1">
      <c r="A61" s="6" t="s">
        <v>71</v>
      </c>
      <c r="C61" s="50">
        <v>1252878</v>
      </c>
      <c r="D61" s="49"/>
      <c r="E61" s="50">
        <v>4558249555</v>
      </c>
      <c r="F61" s="49"/>
      <c r="G61" s="50">
        <v>3868285005</v>
      </c>
      <c r="H61" s="49"/>
      <c r="I61" s="80">
        <v>689964550</v>
      </c>
      <c r="J61" s="49"/>
      <c r="K61" s="50">
        <v>1252878</v>
      </c>
      <c r="L61" s="49"/>
      <c r="M61" s="50">
        <v>4558249555</v>
      </c>
      <c r="N61" s="49"/>
      <c r="O61" s="50">
        <v>4373470987</v>
      </c>
      <c r="P61" s="49"/>
      <c r="Q61" s="115">
        <v>184778568</v>
      </c>
      <c r="R61" s="115"/>
      <c r="T61" s="47"/>
    </row>
    <row r="62" spans="1:20" ht="21.75" customHeight="1">
      <c r="A62" s="6" t="s">
        <v>39</v>
      </c>
      <c r="C62" s="50">
        <v>1116206</v>
      </c>
      <c r="D62" s="49"/>
      <c r="E62" s="50">
        <v>59139791810</v>
      </c>
      <c r="F62" s="49"/>
      <c r="G62" s="50">
        <v>61597592336</v>
      </c>
      <c r="H62" s="49"/>
      <c r="I62" s="80">
        <v>-2457800525</v>
      </c>
      <c r="J62" s="49"/>
      <c r="K62" s="50">
        <v>1116206</v>
      </c>
      <c r="L62" s="49"/>
      <c r="M62" s="50">
        <v>59139791810</v>
      </c>
      <c r="N62" s="49"/>
      <c r="O62" s="50">
        <v>50033159140</v>
      </c>
      <c r="P62" s="49"/>
      <c r="Q62" s="115">
        <v>9106632670</v>
      </c>
      <c r="R62" s="115"/>
      <c r="T62" s="47"/>
    </row>
    <row r="63" spans="1:20" ht="21.75" customHeight="1">
      <c r="A63" s="6" t="s">
        <v>54</v>
      </c>
      <c r="C63" s="50">
        <v>362898</v>
      </c>
      <c r="D63" s="49"/>
      <c r="E63" s="50">
        <v>432165030</v>
      </c>
      <c r="F63" s="49"/>
      <c r="G63" s="50">
        <v>410520705</v>
      </c>
      <c r="H63" s="49"/>
      <c r="I63" s="80">
        <v>21644325</v>
      </c>
      <c r="J63" s="49"/>
      <c r="K63" s="50">
        <v>362898</v>
      </c>
      <c r="L63" s="49"/>
      <c r="M63" s="50">
        <v>432165030</v>
      </c>
      <c r="N63" s="49"/>
      <c r="O63" s="50">
        <v>775316240</v>
      </c>
      <c r="P63" s="49"/>
      <c r="Q63" s="115">
        <v>-343151209</v>
      </c>
      <c r="R63" s="115"/>
      <c r="T63" s="47"/>
    </row>
    <row r="64" spans="1:20" ht="21.75" customHeight="1">
      <c r="A64" s="6" t="s">
        <v>52</v>
      </c>
      <c r="C64" s="50">
        <v>1000000</v>
      </c>
      <c r="D64" s="49"/>
      <c r="E64" s="50">
        <v>12405744000</v>
      </c>
      <c r="F64" s="49"/>
      <c r="G64" s="50">
        <v>13499199000</v>
      </c>
      <c r="H64" s="49"/>
      <c r="I64" s="80">
        <v>-1093455000</v>
      </c>
      <c r="J64" s="49"/>
      <c r="K64" s="50">
        <v>1000000</v>
      </c>
      <c r="L64" s="49"/>
      <c r="M64" s="50">
        <v>12405744000</v>
      </c>
      <c r="N64" s="49"/>
      <c r="O64" s="50">
        <v>14585231339</v>
      </c>
      <c r="P64" s="49"/>
      <c r="Q64" s="115">
        <v>-2179487339</v>
      </c>
      <c r="R64" s="115"/>
      <c r="T64" s="47"/>
    </row>
    <row r="65" spans="1:20" ht="21.75" customHeight="1">
      <c r="A65" s="7" t="s">
        <v>22</v>
      </c>
      <c r="C65" s="51">
        <v>1562500</v>
      </c>
      <c r="D65" s="49"/>
      <c r="E65" s="51">
        <v>3932710312</v>
      </c>
      <c r="F65" s="49"/>
      <c r="G65" s="51">
        <v>3347152734</v>
      </c>
      <c r="H65" s="49"/>
      <c r="I65" s="81">
        <v>585557578</v>
      </c>
      <c r="J65" s="49"/>
      <c r="K65" s="51">
        <v>1562500</v>
      </c>
      <c r="L65" s="49"/>
      <c r="M65" s="51">
        <v>3932710312</v>
      </c>
      <c r="N65" s="49"/>
      <c r="O65" s="51">
        <v>3984798513</v>
      </c>
      <c r="P65" s="49"/>
      <c r="Q65" s="116">
        <v>-52088200</v>
      </c>
      <c r="R65" s="116"/>
      <c r="T65" s="47"/>
    </row>
    <row r="66" spans="1:20" ht="21.75" customHeight="1" thickBot="1">
      <c r="A66" s="9" t="s">
        <v>78</v>
      </c>
      <c r="C66" s="52">
        <f>SUM(C8:C65)</f>
        <v>158752271</v>
      </c>
      <c r="D66" s="49"/>
      <c r="E66" s="52">
        <f>SUM(E8:E65)</f>
        <v>1895966267753</v>
      </c>
      <c r="F66" s="49"/>
      <c r="G66" s="52">
        <f>SUM(G8:G65)</f>
        <v>1673055478331</v>
      </c>
      <c r="H66" s="49"/>
      <c r="I66" s="52">
        <f>SUM(I8:I65)</f>
        <v>222910789423</v>
      </c>
      <c r="J66" s="49"/>
      <c r="K66" s="52">
        <f>SUM(K8:K65)</f>
        <v>158752271</v>
      </c>
      <c r="L66" s="49"/>
      <c r="M66" s="52">
        <f>SUM(M8:M65)</f>
        <v>1895966267753</v>
      </c>
      <c r="N66" s="49"/>
      <c r="O66" s="52">
        <f>SUM(O8:O65)</f>
        <v>1777018774886</v>
      </c>
      <c r="P66" s="49"/>
      <c r="Q66" s="117">
        <f>SUM(Q8:R65)</f>
        <v>118947492884</v>
      </c>
      <c r="R66" s="117"/>
      <c r="T66" s="47"/>
    </row>
    <row r="67" spans="1:20" ht="13.5" thickTop="1">
      <c r="Q67" s="78"/>
    </row>
    <row r="68" spans="1:20">
      <c r="G68" s="40"/>
      <c r="I68" s="39"/>
      <c r="Q68" s="39"/>
    </row>
    <row r="71" spans="1:20">
      <c r="I71" s="53"/>
    </row>
  </sheetData>
  <sheetProtection algorithmName="SHA-512" hashValue="FXtZpABv1ZJUEl068YcJJaVq4uDrDkz/1pH3A6T3BTme0xUGjJiK3872zEUAidDEVM+NyO95coUP5KlFlRB09w==" saltValue="CpzyiymttqPntNuSqIcU/Q==" spinCount="100000" sheet="1" objects="1" scenarios="1"/>
  <mergeCells count="67">
    <mergeCell ref="Q63:R63"/>
    <mergeCell ref="Q64:R64"/>
    <mergeCell ref="Q65:R65"/>
    <mergeCell ref="Q66:R66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74"/>
  <sheetViews>
    <sheetView rightToLeft="1" view="pageBreakPreview" topLeftCell="A46" zoomScale="95" zoomScaleNormal="100" zoomScaleSheetLayoutView="95" workbookViewId="0">
      <selection activeCell="AA11" sqref="AA11"/>
    </sheetView>
  </sheetViews>
  <sheetFormatPr defaultRowHeight="12.75"/>
  <cols>
    <col min="1" max="1" width="7" style="84" customWidth="1"/>
    <col min="2" max="2" width="2.5703125" style="84" customWidth="1"/>
    <col min="3" max="3" width="23.42578125" style="84" customWidth="1"/>
    <col min="4" max="4" width="1.28515625" style="84" customWidth="1"/>
    <col min="5" max="5" width="12.5703125" style="84" customWidth="1"/>
    <col min="6" max="6" width="1.28515625" style="84" customWidth="1"/>
    <col min="7" max="7" width="18.7109375" style="84" bestFit="1" customWidth="1"/>
    <col min="8" max="8" width="1.28515625" style="84" customWidth="1"/>
    <col min="9" max="9" width="17.7109375" style="84" customWidth="1"/>
    <col min="10" max="10" width="1.28515625" style="84" customWidth="1"/>
    <col min="11" max="11" width="12.28515625" style="84" bestFit="1" customWidth="1"/>
    <col min="12" max="12" width="1.28515625" style="84" customWidth="1"/>
    <col min="13" max="13" width="17.5703125" style="84" bestFit="1" customWidth="1"/>
    <col min="14" max="14" width="1.28515625" style="84" customWidth="1"/>
    <col min="15" max="15" width="12" style="84" bestFit="1" customWidth="1"/>
    <col min="16" max="16" width="1.28515625" style="84" customWidth="1"/>
    <col min="17" max="17" width="16.42578125" style="84" bestFit="1" customWidth="1"/>
    <col min="18" max="18" width="1.28515625" style="84" customWidth="1"/>
    <col min="19" max="19" width="13.7109375" style="84" bestFit="1" customWidth="1"/>
    <col min="20" max="20" width="1.28515625" style="84" customWidth="1"/>
    <col min="21" max="21" width="16.28515625" style="84" bestFit="1" customWidth="1"/>
    <col min="22" max="22" width="1.28515625" style="84" customWidth="1"/>
    <col min="23" max="23" width="18.5703125" style="84" customWidth="1"/>
    <col min="24" max="24" width="1" style="84" customWidth="1"/>
    <col min="25" max="25" width="18.85546875" style="84" bestFit="1" customWidth="1"/>
    <col min="26" max="26" width="1.28515625" style="84" customWidth="1"/>
    <col min="27" max="27" width="11" style="84" customWidth="1"/>
    <col min="28" max="28" width="9.140625" style="84" customWidth="1"/>
    <col min="29" max="29" width="17.28515625" style="84" bestFit="1" customWidth="1"/>
    <col min="30" max="30" width="15.5703125" style="84" bestFit="1" customWidth="1"/>
    <col min="31" max="16384" width="9.140625" style="84"/>
  </cols>
  <sheetData>
    <row r="1" spans="1:30" s="90" customFormat="1" ht="25.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</row>
    <row r="2" spans="1:30" s="90" customFormat="1" ht="25.5">
      <c r="A2" s="95" t="s">
        <v>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</row>
    <row r="3" spans="1:30" s="90" customFormat="1" ht="25.5">
      <c r="A3" s="95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</row>
    <row r="4" spans="1:30" ht="14.45" customHeight="1">
      <c r="A4" s="85" t="s">
        <v>3</v>
      </c>
      <c r="B4" s="64" t="s">
        <v>4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</row>
    <row r="5" spans="1:30" ht="14.45" customHeight="1">
      <c r="A5" s="64" t="s">
        <v>5</v>
      </c>
      <c r="B5" s="64" t="s">
        <v>6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</row>
    <row r="6" spans="1:30" ht="14.45" customHeight="1">
      <c r="F6" s="97"/>
      <c r="G6" s="97"/>
      <c r="H6" s="97"/>
      <c r="I6" s="97"/>
      <c r="K6" s="97" t="s">
        <v>8</v>
      </c>
      <c r="L6" s="97"/>
      <c r="M6" s="97"/>
      <c r="N6" s="97"/>
      <c r="O6" s="97"/>
      <c r="P6" s="97"/>
      <c r="Q6" s="97"/>
      <c r="S6" s="97" t="s">
        <v>9</v>
      </c>
      <c r="T6" s="97"/>
      <c r="U6" s="97"/>
      <c r="V6" s="97"/>
      <c r="W6" s="97"/>
      <c r="X6" s="97"/>
      <c r="Y6" s="97"/>
      <c r="Z6" s="97"/>
      <c r="AA6" s="97"/>
    </row>
    <row r="7" spans="1:30" ht="21">
      <c r="F7" s="86"/>
      <c r="G7" s="86"/>
      <c r="H7" s="86"/>
      <c r="I7" s="86"/>
      <c r="K7" s="98" t="s">
        <v>10</v>
      </c>
      <c r="L7" s="98"/>
      <c r="M7" s="98"/>
      <c r="N7" s="86"/>
      <c r="O7" s="98" t="s">
        <v>11</v>
      </c>
      <c r="P7" s="98"/>
      <c r="Q7" s="98"/>
      <c r="S7" s="86"/>
      <c r="T7" s="86"/>
      <c r="U7" s="86"/>
      <c r="V7" s="86"/>
      <c r="W7" s="86"/>
      <c r="X7" s="86"/>
      <c r="Y7" s="86"/>
      <c r="Z7" s="86"/>
      <c r="AA7" s="86"/>
      <c r="AC7" s="41"/>
      <c r="AD7" s="41"/>
    </row>
    <row r="8" spans="1:30" ht="36" customHeight="1">
      <c r="A8" s="97" t="s">
        <v>12</v>
      </c>
      <c r="B8" s="97"/>
      <c r="C8" s="97"/>
      <c r="E8" s="2" t="s">
        <v>13</v>
      </c>
      <c r="G8" s="2" t="s">
        <v>14</v>
      </c>
      <c r="I8" s="2" t="s">
        <v>15</v>
      </c>
      <c r="K8" s="4" t="s">
        <v>13</v>
      </c>
      <c r="L8" s="86"/>
      <c r="M8" s="4" t="s">
        <v>14</v>
      </c>
      <c r="O8" s="4" t="s">
        <v>13</v>
      </c>
      <c r="P8" s="86"/>
      <c r="Q8" s="4" t="s">
        <v>16</v>
      </c>
      <c r="S8" s="2" t="s">
        <v>13</v>
      </c>
      <c r="U8" s="2" t="s">
        <v>17</v>
      </c>
      <c r="W8" s="2" t="s">
        <v>14</v>
      </c>
      <c r="Y8" s="2" t="s">
        <v>15</v>
      </c>
      <c r="AA8" s="12" t="s">
        <v>18</v>
      </c>
      <c r="AC8" s="41"/>
      <c r="AD8" s="41"/>
    </row>
    <row r="9" spans="1:30" ht="21.75" customHeight="1">
      <c r="A9" s="99" t="s">
        <v>19</v>
      </c>
      <c r="B9" s="99"/>
      <c r="C9" s="99"/>
      <c r="E9" s="34">
        <v>2000000</v>
      </c>
      <c r="F9" s="35"/>
      <c r="G9" s="34">
        <v>580147900</v>
      </c>
      <c r="H9" s="35"/>
      <c r="I9" s="34">
        <v>619840350</v>
      </c>
      <c r="J9" s="35"/>
      <c r="K9" s="34">
        <v>0</v>
      </c>
      <c r="L9" s="35"/>
      <c r="M9" s="34">
        <v>0</v>
      </c>
      <c r="N9" s="35"/>
      <c r="O9" s="34">
        <v>0</v>
      </c>
      <c r="P9" s="35"/>
      <c r="Q9" s="34">
        <v>0</v>
      </c>
      <c r="R9" s="35"/>
      <c r="S9" s="34">
        <v>0</v>
      </c>
      <c r="T9" s="35"/>
      <c r="U9" s="34">
        <v>0</v>
      </c>
      <c r="V9" s="35"/>
      <c r="W9" s="34">
        <v>0</v>
      </c>
      <c r="X9" s="35"/>
      <c r="Y9" s="34">
        <v>0</v>
      </c>
      <c r="Z9" s="23"/>
      <c r="AA9" s="55">
        <f>Y9/1919564243174*100</f>
        <v>0</v>
      </c>
    </row>
    <row r="10" spans="1:30" ht="21.75" customHeight="1">
      <c r="A10" s="100" t="s">
        <v>20</v>
      </c>
      <c r="B10" s="100"/>
      <c r="C10" s="100"/>
      <c r="E10" s="36">
        <v>2571144</v>
      </c>
      <c r="F10" s="35"/>
      <c r="G10" s="36">
        <v>13120985586</v>
      </c>
      <c r="H10" s="35"/>
      <c r="I10" s="36">
        <v>11715996657.628799</v>
      </c>
      <c r="J10" s="35"/>
      <c r="K10" s="36">
        <v>0</v>
      </c>
      <c r="L10" s="35"/>
      <c r="M10" s="36">
        <v>0</v>
      </c>
      <c r="N10" s="35"/>
      <c r="O10" s="36">
        <v>0</v>
      </c>
      <c r="P10" s="35"/>
      <c r="Q10" s="36">
        <v>0</v>
      </c>
      <c r="R10" s="35"/>
      <c r="S10" s="36">
        <v>2571144</v>
      </c>
      <c r="T10" s="35"/>
      <c r="U10" s="36">
        <v>5357</v>
      </c>
      <c r="V10" s="35"/>
      <c r="W10" s="36">
        <v>13120985586</v>
      </c>
      <c r="X10" s="35"/>
      <c r="Y10" s="36">
        <v>13691665378.472401</v>
      </c>
      <c r="Z10" s="23"/>
      <c r="AA10" s="58">
        <f t="shared" ref="AA10:AA67" si="0">Y10/1919564243174*100</f>
        <v>0.71326945306259859</v>
      </c>
    </row>
    <row r="11" spans="1:30" ht="21.75" customHeight="1">
      <c r="A11" s="100" t="s">
        <v>21</v>
      </c>
      <c r="B11" s="100"/>
      <c r="C11" s="100"/>
      <c r="E11" s="36">
        <v>800000</v>
      </c>
      <c r="F11" s="35"/>
      <c r="G11" s="36">
        <v>2403027925</v>
      </c>
      <c r="H11" s="35"/>
      <c r="I11" s="36">
        <v>2186114760</v>
      </c>
      <c r="J11" s="35"/>
      <c r="K11" s="36">
        <v>0</v>
      </c>
      <c r="L11" s="35"/>
      <c r="M11" s="36">
        <v>0</v>
      </c>
      <c r="N11" s="35"/>
      <c r="O11" s="36">
        <v>0</v>
      </c>
      <c r="P11" s="35"/>
      <c r="Q11" s="36">
        <v>0</v>
      </c>
      <c r="R11" s="35"/>
      <c r="S11" s="36">
        <v>800000</v>
      </c>
      <c r="T11" s="35"/>
      <c r="U11" s="36">
        <v>2778</v>
      </c>
      <c r="V11" s="35"/>
      <c r="W11" s="36">
        <v>2403027925</v>
      </c>
      <c r="X11" s="35"/>
      <c r="Y11" s="36">
        <v>2209176720</v>
      </c>
      <c r="Z11" s="23"/>
      <c r="AA11" s="58">
        <f t="shared" si="0"/>
        <v>0.11508740735590728</v>
      </c>
    </row>
    <row r="12" spans="1:30" ht="21.75" customHeight="1">
      <c r="A12" s="100" t="s">
        <v>22</v>
      </c>
      <c r="B12" s="100"/>
      <c r="C12" s="100"/>
      <c r="E12" s="36">
        <v>1562500</v>
      </c>
      <c r="F12" s="35"/>
      <c r="G12" s="36">
        <v>3711726563</v>
      </c>
      <c r="H12" s="35"/>
      <c r="I12" s="36">
        <v>3347152734.375</v>
      </c>
      <c r="J12" s="35"/>
      <c r="K12" s="36">
        <v>0</v>
      </c>
      <c r="L12" s="35"/>
      <c r="M12" s="36">
        <v>0</v>
      </c>
      <c r="N12" s="35"/>
      <c r="O12" s="36">
        <v>0</v>
      </c>
      <c r="P12" s="35"/>
      <c r="Q12" s="36">
        <v>0</v>
      </c>
      <c r="R12" s="35"/>
      <c r="S12" s="36">
        <v>1562500</v>
      </c>
      <c r="T12" s="35"/>
      <c r="U12" s="36">
        <v>2532</v>
      </c>
      <c r="V12" s="35"/>
      <c r="W12" s="36">
        <v>3711726563</v>
      </c>
      <c r="X12" s="35"/>
      <c r="Y12" s="36">
        <v>3932710312.5</v>
      </c>
      <c r="Z12" s="23"/>
      <c r="AA12" s="58">
        <f t="shared" si="0"/>
        <v>0.20487515989552202</v>
      </c>
    </row>
    <row r="13" spans="1:30" ht="21.75" customHeight="1">
      <c r="A13" s="100" t="s">
        <v>23</v>
      </c>
      <c r="B13" s="100"/>
      <c r="C13" s="100"/>
      <c r="E13" s="36">
        <v>1300000</v>
      </c>
      <c r="F13" s="35"/>
      <c r="G13" s="36">
        <v>22071154154</v>
      </c>
      <c r="H13" s="35"/>
      <c r="I13" s="36">
        <v>21128532750</v>
      </c>
      <c r="J13" s="35"/>
      <c r="K13" s="36">
        <v>0</v>
      </c>
      <c r="L13" s="35"/>
      <c r="M13" s="36">
        <v>0</v>
      </c>
      <c r="N13" s="35"/>
      <c r="O13" s="36">
        <v>0</v>
      </c>
      <c r="P13" s="35"/>
      <c r="Q13" s="36">
        <v>0</v>
      </c>
      <c r="R13" s="35"/>
      <c r="S13" s="36">
        <v>1300000</v>
      </c>
      <c r="T13" s="35"/>
      <c r="U13" s="36">
        <v>18230</v>
      </c>
      <c r="V13" s="35"/>
      <c r="W13" s="36">
        <v>22071154154</v>
      </c>
      <c r="X13" s="35"/>
      <c r="Y13" s="36">
        <v>23557990950</v>
      </c>
      <c r="Z13" s="23"/>
      <c r="AA13" s="58">
        <f t="shared" si="0"/>
        <v>1.2272572295390778</v>
      </c>
    </row>
    <row r="14" spans="1:30" ht="21.75" customHeight="1">
      <c r="A14" s="100" t="s">
        <v>24</v>
      </c>
      <c r="B14" s="100"/>
      <c r="C14" s="100"/>
      <c r="E14" s="36">
        <v>161737</v>
      </c>
      <c r="F14" s="35"/>
      <c r="G14" s="36">
        <v>5796147486</v>
      </c>
      <c r="H14" s="35"/>
      <c r="I14" s="36">
        <v>8495333290.6739998</v>
      </c>
      <c r="J14" s="35"/>
      <c r="K14" s="36">
        <v>0</v>
      </c>
      <c r="L14" s="35"/>
      <c r="M14" s="36">
        <v>0</v>
      </c>
      <c r="N14" s="35"/>
      <c r="O14" s="36">
        <v>0</v>
      </c>
      <c r="P14" s="35"/>
      <c r="Q14" s="36">
        <v>0</v>
      </c>
      <c r="R14" s="35"/>
      <c r="S14" s="36">
        <v>161737</v>
      </c>
      <c r="T14" s="35"/>
      <c r="U14" s="36">
        <v>63560</v>
      </c>
      <c r="V14" s="35"/>
      <c r="W14" s="36">
        <v>5796147486</v>
      </c>
      <c r="X14" s="35"/>
      <c r="Y14" s="36">
        <v>10218837697.865999</v>
      </c>
      <c r="Z14" s="23"/>
      <c r="AA14" s="58">
        <f t="shared" si="0"/>
        <v>0.53235195092867271</v>
      </c>
    </row>
    <row r="15" spans="1:30" ht="21.75" customHeight="1">
      <c r="A15" s="100" t="s">
        <v>25</v>
      </c>
      <c r="B15" s="100"/>
      <c r="C15" s="100"/>
      <c r="E15" s="36">
        <v>866948</v>
      </c>
      <c r="F15" s="35"/>
      <c r="G15" s="36">
        <v>169953178415</v>
      </c>
      <c r="H15" s="35"/>
      <c r="I15" s="36">
        <v>171754679118.42001</v>
      </c>
      <c r="J15" s="35"/>
      <c r="K15" s="36">
        <v>0</v>
      </c>
      <c r="L15" s="35"/>
      <c r="M15" s="36">
        <v>0</v>
      </c>
      <c r="N15" s="35"/>
      <c r="O15" s="36">
        <v>0</v>
      </c>
      <c r="P15" s="35"/>
      <c r="Q15" s="36">
        <v>0</v>
      </c>
      <c r="R15" s="35"/>
      <c r="S15" s="36">
        <v>866948</v>
      </c>
      <c r="T15" s="35"/>
      <c r="U15" s="36">
        <v>230030</v>
      </c>
      <c r="V15" s="35"/>
      <c r="W15" s="36">
        <v>169953178415</v>
      </c>
      <c r="X15" s="35"/>
      <c r="Y15" s="36">
        <v>198237475351.78201</v>
      </c>
      <c r="Z15" s="23"/>
      <c r="AA15" s="58">
        <f t="shared" si="0"/>
        <v>10.327212337733291</v>
      </c>
    </row>
    <row r="16" spans="1:30" ht="21.75" customHeight="1">
      <c r="A16" s="100" t="s">
        <v>26</v>
      </c>
      <c r="B16" s="100"/>
      <c r="C16" s="100"/>
      <c r="E16" s="36">
        <v>2920194</v>
      </c>
      <c r="F16" s="35"/>
      <c r="G16" s="36">
        <v>54375672279</v>
      </c>
      <c r="H16" s="35"/>
      <c r="I16" s="36">
        <v>30015146864.537998</v>
      </c>
      <c r="J16" s="35"/>
      <c r="K16" s="36">
        <v>0</v>
      </c>
      <c r="L16" s="35"/>
      <c r="M16" s="36">
        <v>0</v>
      </c>
      <c r="N16" s="35"/>
      <c r="O16" s="36">
        <v>-100000</v>
      </c>
      <c r="P16" s="35"/>
      <c r="Q16" s="36">
        <v>1091466900</v>
      </c>
      <c r="R16" s="35"/>
      <c r="S16" s="36">
        <v>2820194</v>
      </c>
      <c r="T16" s="35"/>
      <c r="U16" s="36">
        <v>10890</v>
      </c>
      <c r="V16" s="35"/>
      <c r="W16" s="36">
        <v>52513615433</v>
      </c>
      <c r="X16" s="35"/>
      <c r="Y16" s="36">
        <v>30529176779.673</v>
      </c>
      <c r="Z16" s="23"/>
      <c r="AA16" s="58">
        <f t="shared" si="0"/>
        <v>1.5904222475614047</v>
      </c>
    </row>
    <row r="17" spans="1:27" ht="21.75" customHeight="1">
      <c r="A17" s="100" t="s">
        <v>27</v>
      </c>
      <c r="B17" s="100"/>
      <c r="C17" s="100"/>
      <c r="E17" s="36">
        <v>1019585</v>
      </c>
      <c r="F17" s="35"/>
      <c r="G17" s="36">
        <v>63737274519</v>
      </c>
      <c r="H17" s="35"/>
      <c r="I17" s="36">
        <v>47919153226.139999</v>
      </c>
      <c r="J17" s="35"/>
      <c r="K17" s="36">
        <v>0</v>
      </c>
      <c r="L17" s="35"/>
      <c r="M17" s="36">
        <v>0</v>
      </c>
      <c r="N17" s="35"/>
      <c r="O17" s="36">
        <v>0</v>
      </c>
      <c r="P17" s="35"/>
      <c r="Q17" s="36">
        <v>0</v>
      </c>
      <c r="R17" s="35"/>
      <c r="S17" s="36">
        <v>1019585</v>
      </c>
      <c r="T17" s="35"/>
      <c r="U17" s="36">
        <v>48470</v>
      </c>
      <c r="V17" s="35"/>
      <c r="W17" s="36">
        <v>63737274519</v>
      </c>
      <c r="X17" s="35"/>
      <c r="Y17" s="36">
        <v>49125240204.547501</v>
      </c>
      <c r="Z17" s="23"/>
      <c r="AA17" s="58">
        <f t="shared" si="0"/>
        <v>2.5591870852584178</v>
      </c>
    </row>
    <row r="18" spans="1:27" ht="21.75" customHeight="1">
      <c r="A18" s="100" t="s">
        <v>28</v>
      </c>
      <c r="B18" s="100"/>
      <c r="C18" s="100"/>
      <c r="E18" s="36">
        <v>343493</v>
      </c>
      <c r="F18" s="35"/>
      <c r="G18" s="36">
        <v>59809796340</v>
      </c>
      <c r="H18" s="35"/>
      <c r="I18" s="36">
        <v>54986981849.316002</v>
      </c>
      <c r="J18" s="35"/>
      <c r="K18" s="36">
        <v>0</v>
      </c>
      <c r="L18" s="35"/>
      <c r="M18" s="36">
        <v>0</v>
      </c>
      <c r="N18" s="35"/>
      <c r="O18" s="36">
        <v>0</v>
      </c>
      <c r="P18" s="35"/>
      <c r="Q18" s="36">
        <v>0</v>
      </c>
      <c r="R18" s="35"/>
      <c r="S18" s="36">
        <v>343493</v>
      </c>
      <c r="T18" s="35"/>
      <c r="U18" s="36">
        <v>165250</v>
      </c>
      <c r="V18" s="35"/>
      <c r="W18" s="36">
        <v>59809796340</v>
      </c>
      <c r="X18" s="35"/>
      <c r="Y18" s="36">
        <v>56424483051.412498</v>
      </c>
      <c r="Z18" s="23"/>
      <c r="AA18" s="58">
        <f t="shared" si="0"/>
        <v>2.9394422849903998</v>
      </c>
    </row>
    <row r="19" spans="1:27" ht="21.75" customHeight="1">
      <c r="A19" s="100" t="s">
        <v>29</v>
      </c>
      <c r="B19" s="100"/>
      <c r="C19" s="100"/>
      <c r="E19" s="36">
        <v>101012</v>
      </c>
      <c r="F19" s="35"/>
      <c r="G19" s="36">
        <v>10552712035</v>
      </c>
      <c r="H19" s="35"/>
      <c r="I19" s="36">
        <v>10944796667.4</v>
      </c>
      <c r="J19" s="35"/>
      <c r="K19" s="36">
        <v>481813</v>
      </c>
      <c r="L19" s="35"/>
      <c r="M19" s="36">
        <v>57364242495</v>
      </c>
      <c r="N19" s="35"/>
      <c r="O19" s="36">
        <v>0</v>
      </c>
      <c r="P19" s="35"/>
      <c r="Q19" s="36">
        <v>0</v>
      </c>
      <c r="R19" s="35"/>
      <c r="S19" s="36">
        <v>582825</v>
      </c>
      <c r="T19" s="35"/>
      <c r="U19" s="36">
        <v>132350</v>
      </c>
      <c r="V19" s="35"/>
      <c r="W19" s="36">
        <v>67916954530</v>
      </c>
      <c r="X19" s="35"/>
      <c r="Y19" s="36">
        <v>76677924261.9375</v>
      </c>
      <c r="Z19" s="23"/>
      <c r="AA19" s="58">
        <f t="shared" si="0"/>
        <v>3.9945484781040999</v>
      </c>
    </row>
    <row r="20" spans="1:27" ht="21.75" customHeight="1">
      <c r="A20" s="100" t="s">
        <v>30</v>
      </c>
      <c r="B20" s="100"/>
      <c r="C20" s="100"/>
      <c r="E20" s="36">
        <v>1800000</v>
      </c>
      <c r="F20" s="35"/>
      <c r="G20" s="36">
        <v>58607340481</v>
      </c>
      <c r="H20" s="35"/>
      <c r="I20" s="36">
        <v>40062203100</v>
      </c>
      <c r="J20" s="35"/>
      <c r="K20" s="36">
        <v>0</v>
      </c>
      <c r="L20" s="35"/>
      <c r="M20" s="36">
        <v>0</v>
      </c>
      <c r="N20" s="35"/>
      <c r="O20" s="36">
        <v>0</v>
      </c>
      <c r="P20" s="35"/>
      <c r="Q20" s="36">
        <v>0</v>
      </c>
      <c r="R20" s="35"/>
      <c r="S20" s="36">
        <v>1800000</v>
      </c>
      <c r="T20" s="35"/>
      <c r="U20" s="36">
        <v>23450</v>
      </c>
      <c r="V20" s="35"/>
      <c r="W20" s="36">
        <v>58607340481</v>
      </c>
      <c r="X20" s="35"/>
      <c r="Y20" s="36">
        <v>41958850500</v>
      </c>
      <c r="Z20" s="23"/>
      <c r="AA20" s="58">
        <f t="shared" si="0"/>
        <v>2.1858528907905175</v>
      </c>
    </row>
    <row r="21" spans="1:27" ht="21.75" customHeight="1">
      <c r="A21" s="100" t="s">
        <v>31</v>
      </c>
      <c r="B21" s="100"/>
      <c r="C21" s="100"/>
      <c r="E21" s="36">
        <v>2000000</v>
      </c>
      <c r="F21" s="35"/>
      <c r="G21" s="36">
        <v>8267665249</v>
      </c>
      <c r="H21" s="35"/>
      <c r="I21" s="36">
        <v>8192960100</v>
      </c>
      <c r="J21" s="35"/>
      <c r="K21" s="36">
        <v>7795966</v>
      </c>
      <c r="L21" s="35"/>
      <c r="M21" s="36">
        <v>41678575754</v>
      </c>
      <c r="N21" s="35"/>
      <c r="O21" s="36">
        <v>0</v>
      </c>
      <c r="P21" s="35"/>
      <c r="Q21" s="36">
        <v>0</v>
      </c>
      <c r="R21" s="35"/>
      <c r="S21" s="36">
        <v>9795966</v>
      </c>
      <c r="T21" s="35"/>
      <c r="U21" s="36">
        <v>5980</v>
      </c>
      <c r="V21" s="35"/>
      <c r="W21" s="36">
        <v>49946241003</v>
      </c>
      <c r="X21" s="35"/>
      <c r="Y21" s="36">
        <v>58231326413.753998</v>
      </c>
      <c r="Z21" s="23"/>
      <c r="AA21" s="58">
        <f t="shared" si="0"/>
        <v>3.0335700730426445</v>
      </c>
    </row>
    <row r="22" spans="1:27" ht="21.75" customHeight="1">
      <c r="A22" s="100" t="s">
        <v>32</v>
      </c>
      <c r="B22" s="100"/>
      <c r="C22" s="100"/>
      <c r="E22" s="36">
        <v>764980</v>
      </c>
      <c r="F22" s="35"/>
      <c r="G22" s="36">
        <v>109807236731</v>
      </c>
      <c r="H22" s="35"/>
      <c r="I22" s="36">
        <v>131310770758.92</v>
      </c>
      <c r="J22" s="35"/>
      <c r="K22" s="36">
        <v>0</v>
      </c>
      <c r="L22" s="35"/>
      <c r="M22" s="36">
        <v>0</v>
      </c>
      <c r="N22" s="35"/>
      <c r="O22" s="36">
        <v>0</v>
      </c>
      <c r="P22" s="35"/>
      <c r="Q22" s="36">
        <v>0</v>
      </c>
      <c r="R22" s="35"/>
      <c r="S22" s="36">
        <v>764980</v>
      </c>
      <c r="T22" s="35"/>
      <c r="U22" s="36">
        <v>209700</v>
      </c>
      <c r="V22" s="35"/>
      <c r="W22" s="36">
        <v>109807236731</v>
      </c>
      <c r="X22" s="35"/>
      <c r="Y22" s="36">
        <v>159461828979.29999</v>
      </c>
      <c r="Z22" s="23"/>
      <c r="AA22" s="58">
        <f t="shared" si="0"/>
        <v>8.307188964701167</v>
      </c>
    </row>
    <row r="23" spans="1:27" ht="21.75" customHeight="1">
      <c r="A23" s="100" t="s">
        <v>33</v>
      </c>
      <c r="B23" s="100"/>
      <c r="C23" s="100"/>
      <c r="E23" s="36">
        <v>3837812</v>
      </c>
      <c r="F23" s="35"/>
      <c r="G23" s="36">
        <v>81426087770</v>
      </c>
      <c r="H23" s="35"/>
      <c r="I23" s="36">
        <v>103385877204.06</v>
      </c>
      <c r="J23" s="35"/>
      <c r="K23" s="36">
        <v>0</v>
      </c>
      <c r="L23" s="35"/>
      <c r="M23" s="36">
        <v>0</v>
      </c>
      <c r="N23" s="35"/>
      <c r="O23" s="36">
        <v>0</v>
      </c>
      <c r="P23" s="35"/>
      <c r="Q23" s="36">
        <v>0</v>
      </c>
      <c r="R23" s="35"/>
      <c r="S23" s="36">
        <v>3837812</v>
      </c>
      <c r="T23" s="35"/>
      <c r="U23" s="36">
        <v>31990</v>
      </c>
      <c r="V23" s="35"/>
      <c r="W23" s="36">
        <v>81426087770</v>
      </c>
      <c r="X23" s="35"/>
      <c r="Y23" s="36">
        <v>122041114825.01401</v>
      </c>
      <c r="Z23" s="23"/>
      <c r="AA23" s="58">
        <f t="shared" si="0"/>
        <v>6.3577509978628797</v>
      </c>
    </row>
    <row r="24" spans="1:27" ht="21.75" customHeight="1">
      <c r="A24" s="100" t="s">
        <v>34</v>
      </c>
      <c r="B24" s="100"/>
      <c r="C24" s="100"/>
      <c r="E24" s="36">
        <v>548744</v>
      </c>
      <c r="F24" s="35"/>
      <c r="G24" s="36">
        <v>13328941944</v>
      </c>
      <c r="H24" s="35"/>
      <c r="I24" s="36">
        <v>13255139048.76</v>
      </c>
      <c r="J24" s="35"/>
      <c r="K24" s="36">
        <v>0</v>
      </c>
      <c r="L24" s="35"/>
      <c r="M24" s="36">
        <v>0</v>
      </c>
      <c r="N24" s="35"/>
      <c r="O24" s="36">
        <v>0</v>
      </c>
      <c r="P24" s="35"/>
      <c r="Q24" s="36">
        <v>0</v>
      </c>
      <c r="R24" s="35"/>
      <c r="S24" s="36">
        <v>548744</v>
      </c>
      <c r="T24" s="35"/>
      <c r="U24" s="36">
        <v>25900</v>
      </c>
      <c r="V24" s="35"/>
      <c r="W24" s="36">
        <v>13328941944</v>
      </c>
      <c r="X24" s="35"/>
      <c r="Y24" s="36">
        <v>14127905405.879999</v>
      </c>
      <c r="Z24" s="23"/>
      <c r="AA24" s="58">
        <f t="shared" si="0"/>
        <v>0.73599544563924069</v>
      </c>
    </row>
    <row r="25" spans="1:27" ht="21.75" customHeight="1">
      <c r="A25" s="100" t="s">
        <v>35</v>
      </c>
      <c r="B25" s="100"/>
      <c r="C25" s="100"/>
      <c r="E25" s="36">
        <v>6535067</v>
      </c>
      <c r="F25" s="35"/>
      <c r="G25" s="36">
        <v>40293368246</v>
      </c>
      <c r="H25" s="35"/>
      <c r="I25" s="36">
        <v>53528550815.124001</v>
      </c>
      <c r="J25" s="35"/>
      <c r="K25" s="36">
        <v>0</v>
      </c>
      <c r="L25" s="35"/>
      <c r="M25" s="36">
        <v>0</v>
      </c>
      <c r="N25" s="35"/>
      <c r="O25" s="36">
        <v>-1</v>
      </c>
      <c r="P25" s="35"/>
      <c r="Q25" s="36">
        <v>6130.7142000000003</v>
      </c>
      <c r="R25" s="35"/>
      <c r="S25" s="36">
        <v>6535066</v>
      </c>
      <c r="T25" s="35"/>
      <c r="U25" s="36">
        <v>10250</v>
      </c>
      <c r="V25" s="35"/>
      <c r="W25" s="36">
        <v>40293362080</v>
      </c>
      <c r="X25" s="35"/>
      <c r="Y25" s="36">
        <v>66585869162.324997</v>
      </c>
      <c r="Z25" s="23"/>
      <c r="AA25" s="58">
        <f t="shared" si="0"/>
        <v>3.4688012864953786</v>
      </c>
    </row>
    <row r="26" spans="1:27" ht="21.75" customHeight="1">
      <c r="A26" s="100" t="s">
        <v>36</v>
      </c>
      <c r="B26" s="100"/>
      <c r="C26" s="100"/>
      <c r="E26" s="36">
        <v>1863967</v>
      </c>
      <c r="F26" s="35"/>
      <c r="G26" s="36">
        <v>6265763164</v>
      </c>
      <c r="H26" s="35"/>
      <c r="I26" s="36">
        <v>10246406471.8155</v>
      </c>
      <c r="J26" s="35"/>
      <c r="K26" s="36">
        <v>0</v>
      </c>
      <c r="L26" s="35"/>
      <c r="M26" s="36">
        <v>0</v>
      </c>
      <c r="N26" s="35"/>
      <c r="O26" s="36">
        <v>-10000</v>
      </c>
      <c r="P26" s="35"/>
      <c r="Q26" s="36">
        <v>53082281</v>
      </c>
      <c r="R26" s="35"/>
      <c r="S26" s="36">
        <v>1853967</v>
      </c>
      <c r="T26" s="35"/>
      <c r="U26" s="36">
        <v>5210</v>
      </c>
      <c r="V26" s="35"/>
      <c r="W26" s="36">
        <v>6232147960</v>
      </c>
      <c r="X26" s="35"/>
      <c r="Y26" s="36">
        <v>9601696019.9834995</v>
      </c>
      <c r="Z26" s="23"/>
      <c r="AA26" s="58">
        <f t="shared" si="0"/>
        <v>0.50020185852738597</v>
      </c>
    </row>
    <row r="27" spans="1:27" ht="21.75" customHeight="1">
      <c r="A27" s="100" t="s">
        <v>37</v>
      </c>
      <c r="B27" s="100"/>
      <c r="C27" s="100"/>
      <c r="E27" s="36">
        <v>1184280</v>
      </c>
      <c r="F27" s="35"/>
      <c r="G27" s="36">
        <v>8097669216</v>
      </c>
      <c r="H27" s="35"/>
      <c r="I27" s="36">
        <v>4957330411.6739998</v>
      </c>
      <c r="J27" s="35"/>
      <c r="K27" s="36">
        <v>0</v>
      </c>
      <c r="L27" s="35"/>
      <c r="M27" s="36">
        <v>0</v>
      </c>
      <c r="N27" s="35"/>
      <c r="O27" s="36">
        <v>0</v>
      </c>
      <c r="P27" s="35"/>
      <c r="Q27" s="36">
        <v>0</v>
      </c>
      <c r="R27" s="35"/>
      <c r="S27" s="36">
        <v>1184280</v>
      </c>
      <c r="T27" s="35"/>
      <c r="U27" s="36">
        <v>4750</v>
      </c>
      <c r="V27" s="35"/>
      <c r="W27" s="36">
        <v>8097669216</v>
      </c>
      <c r="X27" s="35"/>
      <c r="Y27" s="36">
        <v>5591859286.5</v>
      </c>
      <c r="Z27" s="23"/>
      <c r="AA27" s="58">
        <f t="shared" si="0"/>
        <v>0.29130878564678092</v>
      </c>
    </row>
    <row r="28" spans="1:27" ht="21.75" customHeight="1">
      <c r="A28" s="100" t="s">
        <v>38</v>
      </c>
      <c r="B28" s="100"/>
      <c r="C28" s="100"/>
      <c r="E28" s="36">
        <v>4000000</v>
      </c>
      <c r="F28" s="35"/>
      <c r="G28" s="36">
        <v>28959349211</v>
      </c>
      <c r="H28" s="35"/>
      <c r="I28" s="36">
        <v>27594828000</v>
      </c>
      <c r="J28" s="35"/>
      <c r="K28" s="36">
        <v>1666667</v>
      </c>
      <c r="L28" s="35"/>
      <c r="M28" s="36">
        <v>0</v>
      </c>
      <c r="N28" s="35"/>
      <c r="O28" s="36">
        <v>-1</v>
      </c>
      <c r="P28" s="35"/>
      <c r="Q28" s="36">
        <v>1</v>
      </c>
      <c r="R28" s="35"/>
      <c r="S28" s="36">
        <v>5666666</v>
      </c>
      <c r="T28" s="35"/>
      <c r="U28" s="36">
        <v>5153</v>
      </c>
      <c r="V28" s="35"/>
      <c r="W28" s="36">
        <v>28959344101</v>
      </c>
      <c r="X28" s="35"/>
      <c r="Y28" s="36">
        <v>29026587935.106899</v>
      </c>
      <c r="Z28" s="23"/>
      <c r="AA28" s="58">
        <f t="shared" si="0"/>
        <v>1.5121446462823995</v>
      </c>
    </row>
    <row r="29" spans="1:27" ht="21.75" customHeight="1">
      <c r="A29" s="100" t="s">
        <v>39</v>
      </c>
      <c r="B29" s="100"/>
      <c r="C29" s="100"/>
      <c r="E29" s="36">
        <v>666206</v>
      </c>
      <c r="F29" s="35"/>
      <c r="G29" s="36">
        <v>11363744392</v>
      </c>
      <c r="H29" s="35"/>
      <c r="I29" s="36">
        <v>35794184115.915001</v>
      </c>
      <c r="J29" s="35"/>
      <c r="K29" s="36">
        <v>450000</v>
      </c>
      <c r="L29" s="35"/>
      <c r="M29" s="36">
        <v>25803408221</v>
      </c>
      <c r="N29" s="35"/>
      <c r="O29" s="36">
        <v>0</v>
      </c>
      <c r="P29" s="35"/>
      <c r="Q29" s="36">
        <v>0</v>
      </c>
      <c r="R29" s="35"/>
      <c r="S29" s="36">
        <v>1116206</v>
      </c>
      <c r="T29" s="35"/>
      <c r="U29" s="36">
        <v>53300</v>
      </c>
      <c r="V29" s="35"/>
      <c r="W29" s="36">
        <v>37167152613</v>
      </c>
      <c r="X29" s="35"/>
      <c r="Y29" s="36">
        <v>59139791810.190002</v>
      </c>
      <c r="Z29" s="23"/>
      <c r="AA29" s="58">
        <f t="shared" si="0"/>
        <v>3.0808967202057453</v>
      </c>
    </row>
    <row r="30" spans="1:27" ht="21.75" customHeight="1">
      <c r="A30" s="100" t="s">
        <v>40</v>
      </c>
      <c r="B30" s="100"/>
      <c r="C30" s="100"/>
      <c r="E30" s="36">
        <v>5000869</v>
      </c>
      <c r="F30" s="35"/>
      <c r="G30" s="36">
        <v>78693929575</v>
      </c>
      <c r="H30" s="35"/>
      <c r="I30" s="36">
        <v>64674190921.144501</v>
      </c>
      <c r="J30" s="35"/>
      <c r="K30" s="36">
        <v>723300</v>
      </c>
      <c r="L30" s="35"/>
      <c r="M30" s="36">
        <v>10681870314</v>
      </c>
      <c r="N30" s="35"/>
      <c r="O30" s="36">
        <v>0</v>
      </c>
      <c r="P30" s="35"/>
      <c r="Q30" s="36">
        <v>0</v>
      </c>
      <c r="R30" s="35"/>
      <c r="S30" s="36">
        <v>5724169</v>
      </c>
      <c r="T30" s="35"/>
      <c r="U30" s="36">
        <v>15590</v>
      </c>
      <c r="V30" s="35"/>
      <c r="W30" s="36">
        <v>89375799889</v>
      </c>
      <c r="X30" s="35"/>
      <c r="Y30" s="36">
        <v>88708817931.475494</v>
      </c>
      <c r="Z30" s="23"/>
      <c r="AA30" s="58">
        <f t="shared" si="0"/>
        <v>4.6212997687847857</v>
      </c>
    </row>
    <row r="31" spans="1:27" ht="21.75" customHeight="1">
      <c r="A31" s="100" t="s">
        <v>41</v>
      </c>
      <c r="B31" s="100"/>
      <c r="C31" s="100"/>
      <c r="E31" s="36">
        <v>5864634</v>
      </c>
      <c r="F31" s="35"/>
      <c r="G31" s="36">
        <v>61479412831</v>
      </c>
      <c r="H31" s="35"/>
      <c r="I31" s="36">
        <v>55032740197.487999</v>
      </c>
      <c r="J31" s="35"/>
      <c r="K31" s="36">
        <v>200000</v>
      </c>
      <c r="L31" s="35"/>
      <c r="M31" s="36">
        <v>1833663441</v>
      </c>
      <c r="N31" s="35"/>
      <c r="O31" s="36">
        <v>-4064634</v>
      </c>
      <c r="P31" s="35"/>
      <c r="Q31" s="36">
        <v>41535820278</v>
      </c>
      <c r="R31" s="35"/>
      <c r="S31" s="36">
        <v>2000000</v>
      </c>
      <c r="T31" s="35"/>
      <c r="U31" s="36">
        <v>2856</v>
      </c>
      <c r="V31" s="35"/>
      <c r="W31" s="36">
        <v>5783438487</v>
      </c>
      <c r="X31" s="35"/>
      <c r="Y31" s="36">
        <v>5678013600</v>
      </c>
      <c r="Z31" s="23"/>
      <c r="AA31" s="58">
        <f t="shared" si="0"/>
        <v>0.29579700810697551</v>
      </c>
    </row>
    <row r="32" spans="1:27" ht="21.75" customHeight="1">
      <c r="A32" s="100" t="s">
        <v>42</v>
      </c>
      <c r="B32" s="100"/>
      <c r="C32" s="100"/>
      <c r="E32" s="36">
        <v>750594</v>
      </c>
      <c r="F32" s="35"/>
      <c r="G32" s="36">
        <v>5380434309</v>
      </c>
      <c r="H32" s="35"/>
      <c r="I32" s="36">
        <v>5170666802.3009996</v>
      </c>
      <c r="J32" s="35"/>
      <c r="K32" s="36">
        <v>0</v>
      </c>
      <c r="L32" s="35"/>
      <c r="M32" s="36">
        <v>0</v>
      </c>
      <c r="N32" s="35"/>
      <c r="O32" s="36">
        <v>-308808</v>
      </c>
      <c r="P32" s="35"/>
      <c r="Q32" s="36">
        <v>2441386498</v>
      </c>
      <c r="R32" s="35"/>
      <c r="S32" s="36">
        <v>441786</v>
      </c>
      <c r="T32" s="35"/>
      <c r="U32" s="36">
        <v>8140</v>
      </c>
      <c r="V32" s="35"/>
      <c r="W32" s="36">
        <v>3166825943</v>
      </c>
      <c r="X32" s="35"/>
      <c r="Y32" s="36">
        <v>3574741018.6620002</v>
      </c>
      <c r="Z32" s="23"/>
      <c r="AA32" s="58">
        <f t="shared" si="0"/>
        <v>0.18622669344742351</v>
      </c>
    </row>
    <row r="33" spans="1:27" ht="21.75" customHeight="1">
      <c r="A33" s="100" t="s">
        <v>43</v>
      </c>
      <c r="B33" s="100"/>
      <c r="C33" s="100"/>
      <c r="E33" s="36">
        <v>1044646</v>
      </c>
      <c r="F33" s="35"/>
      <c r="G33" s="36">
        <v>10139508622</v>
      </c>
      <c r="H33" s="35"/>
      <c r="I33" s="36">
        <v>8982422581.9950008</v>
      </c>
      <c r="J33" s="35"/>
      <c r="K33" s="36">
        <v>0</v>
      </c>
      <c r="L33" s="35"/>
      <c r="M33" s="36">
        <v>0</v>
      </c>
      <c r="N33" s="35"/>
      <c r="O33" s="36">
        <v>0</v>
      </c>
      <c r="P33" s="35"/>
      <c r="Q33" s="36">
        <v>0</v>
      </c>
      <c r="R33" s="35"/>
      <c r="S33" s="36">
        <v>1044646</v>
      </c>
      <c r="T33" s="35"/>
      <c r="U33" s="36">
        <v>9040</v>
      </c>
      <c r="V33" s="35"/>
      <c r="W33" s="36">
        <v>10139508622</v>
      </c>
      <c r="X33" s="35"/>
      <c r="Y33" s="36">
        <v>9387410420.9519997</v>
      </c>
      <c r="Z33" s="23"/>
      <c r="AA33" s="58">
        <f t="shared" si="0"/>
        <v>0.48903861667218362</v>
      </c>
    </row>
    <row r="34" spans="1:27" ht="21.75" customHeight="1">
      <c r="A34" s="100" t="s">
        <v>44</v>
      </c>
      <c r="B34" s="100"/>
      <c r="C34" s="100"/>
      <c r="E34" s="36">
        <v>927177</v>
      </c>
      <c r="F34" s="35"/>
      <c r="G34" s="36">
        <v>20277360990</v>
      </c>
      <c r="H34" s="35"/>
      <c r="I34" s="36">
        <v>17834126744.047501</v>
      </c>
      <c r="J34" s="35"/>
      <c r="K34" s="36">
        <v>0</v>
      </c>
      <c r="L34" s="35"/>
      <c r="M34" s="36">
        <v>0</v>
      </c>
      <c r="N34" s="35"/>
      <c r="O34" s="36">
        <v>0</v>
      </c>
      <c r="P34" s="35"/>
      <c r="Q34" s="36">
        <v>0</v>
      </c>
      <c r="R34" s="35"/>
      <c r="S34" s="36">
        <v>927177</v>
      </c>
      <c r="T34" s="35"/>
      <c r="U34" s="36">
        <v>21150</v>
      </c>
      <c r="V34" s="35"/>
      <c r="W34" s="36">
        <v>20277360990</v>
      </c>
      <c r="X34" s="35"/>
      <c r="Y34" s="36">
        <v>19493115278.377499</v>
      </c>
      <c r="Z34" s="23"/>
      <c r="AA34" s="58">
        <f t="shared" si="0"/>
        <v>1.0154968945527776</v>
      </c>
    </row>
    <row r="35" spans="1:27" ht="21.75" customHeight="1">
      <c r="A35" s="100" t="s">
        <v>45</v>
      </c>
      <c r="B35" s="100"/>
      <c r="C35" s="100"/>
      <c r="E35" s="36">
        <v>13600000</v>
      </c>
      <c r="F35" s="35"/>
      <c r="G35" s="36">
        <v>41762316209</v>
      </c>
      <c r="H35" s="35"/>
      <c r="I35" s="36">
        <v>90172263600</v>
      </c>
      <c r="J35" s="35"/>
      <c r="K35" s="36">
        <v>0</v>
      </c>
      <c r="L35" s="35"/>
      <c r="M35" s="36">
        <v>0</v>
      </c>
      <c r="N35" s="35"/>
      <c r="O35" s="36">
        <v>0</v>
      </c>
      <c r="P35" s="35"/>
      <c r="Q35" s="36">
        <v>0</v>
      </c>
      <c r="R35" s="35"/>
      <c r="S35" s="36">
        <v>13600000</v>
      </c>
      <c r="T35" s="35"/>
      <c r="U35" s="36">
        <v>6500</v>
      </c>
      <c r="V35" s="35"/>
      <c r="W35" s="36">
        <v>41762316209</v>
      </c>
      <c r="X35" s="35"/>
      <c r="Y35" s="36">
        <v>87874020000</v>
      </c>
      <c r="Z35" s="23"/>
      <c r="AA35" s="58">
        <f t="shared" si="0"/>
        <v>4.5778108397508115</v>
      </c>
    </row>
    <row r="36" spans="1:27" ht="21.75" customHeight="1">
      <c r="A36" s="100" t="s">
        <v>46</v>
      </c>
      <c r="B36" s="100"/>
      <c r="C36" s="100"/>
      <c r="E36" s="36">
        <v>1743376</v>
      </c>
      <c r="F36" s="35"/>
      <c r="G36" s="36">
        <v>5429201305</v>
      </c>
      <c r="H36" s="35"/>
      <c r="I36" s="36">
        <v>5242333811.2200003</v>
      </c>
      <c r="J36" s="35"/>
      <c r="K36" s="36">
        <v>0</v>
      </c>
      <c r="L36" s="35"/>
      <c r="M36" s="36">
        <v>0</v>
      </c>
      <c r="N36" s="35"/>
      <c r="O36" s="36">
        <v>0</v>
      </c>
      <c r="P36" s="35"/>
      <c r="Q36" s="36">
        <v>0</v>
      </c>
      <c r="R36" s="35"/>
      <c r="S36" s="36">
        <v>1743376</v>
      </c>
      <c r="T36" s="35"/>
      <c r="U36" s="36">
        <v>3611</v>
      </c>
      <c r="V36" s="35"/>
      <c r="W36" s="36">
        <v>5429201305</v>
      </c>
      <c r="X36" s="35"/>
      <c r="Y36" s="36">
        <v>6257873518.1208</v>
      </c>
      <c r="Z36" s="23"/>
      <c r="AA36" s="58">
        <f t="shared" si="0"/>
        <v>0.32600490139227661</v>
      </c>
    </row>
    <row r="37" spans="1:27" ht="21.75" customHeight="1">
      <c r="A37" s="100" t="s">
        <v>47</v>
      </c>
      <c r="B37" s="100"/>
      <c r="C37" s="100"/>
      <c r="E37" s="36">
        <v>1227620</v>
      </c>
      <c r="F37" s="35"/>
      <c r="G37" s="36">
        <v>8344224804</v>
      </c>
      <c r="H37" s="35"/>
      <c r="I37" s="36">
        <v>4011177577.7069998</v>
      </c>
      <c r="J37" s="35"/>
      <c r="K37" s="36">
        <v>0</v>
      </c>
      <c r="L37" s="35"/>
      <c r="M37" s="36">
        <v>0</v>
      </c>
      <c r="N37" s="35"/>
      <c r="O37" s="36">
        <v>0</v>
      </c>
      <c r="P37" s="35"/>
      <c r="Q37" s="36">
        <v>0</v>
      </c>
      <c r="R37" s="35"/>
      <c r="S37" s="36">
        <v>1227620</v>
      </c>
      <c r="T37" s="35"/>
      <c r="U37" s="36">
        <v>4079</v>
      </c>
      <c r="V37" s="35"/>
      <c r="W37" s="36">
        <v>8344224804</v>
      </c>
      <c r="X37" s="35"/>
      <c r="Y37" s="36">
        <v>4977667581.2189999</v>
      </c>
      <c r="Z37" s="23"/>
      <c r="AA37" s="58">
        <f t="shared" si="0"/>
        <v>0.25931237253036266</v>
      </c>
    </row>
    <row r="38" spans="1:27" ht="21.75" customHeight="1">
      <c r="A38" s="100" t="s">
        <v>48</v>
      </c>
      <c r="B38" s="100"/>
      <c r="C38" s="100"/>
      <c r="E38" s="36">
        <v>5507044</v>
      </c>
      <c r="F38" s="35"/>
      <c r="G38" s="36">
        <v>111501299925</v>
      </c>
      <c r="H38" s="35"/>
      <c r="I38" s="36">
        <v>68318978060.736</v>
      </c>
      <c r="J38" s="35"/>
      <c r="K38" s="36">
        <v>0</v>
      </c>
      <c r="L38" s="35"/>
      <c r="M38" s="36">
        <v>0</v>
      </c>
      <c r="N38" s="35"/>
      <c r="O38" s="36">
        <v>0</v>
      </c>
      <c r="P38" s="35"/>
      <c r="Q38" s="36">
        <v>0</v>
      </c>
      <c r="R38" s="35"/>
      <c r="S38" s="36">
        <v>5507044</v>
      </c>
      <c r="T38" s="35"/>
      <c r="U38" s="36">
        <v>15060</v>
      </c>
      <c r="V38" s="35"/>
      <c r="W38" s="36">
        <v>111501299925</v>
      </c>
      <c r="X38" s="35"/>
      <c r="Y38" s="36">
        <v>82442612948.292007</v>
      </c>
      <c r="Z38" s="23"/>
      <c r="AA38" s="58">
        <f t="shared" si="0"/>
        <v>4.2948608384147189</v>
      </c>
    </row>
    <row r="39" spans="1:27" ht="21.75" customHeight="1">
      <c r="A39" s="100" t="s">
        <v>49</v>
      </c>
      <c r="B39" s="100"/>
      <c r="C39" s="100"/>
      <c r="E39" s="36">
        <v>194</v>
      </c>
      <c r="F39" s="35"/>
      <c r="G39" s="36">
        <v>2396898</v>
      </c>
      <c r="H39" s="35"/>
      <c r="I39" s="36">
        <v>5451747.9390000002</v>
      </c>
      <c r="J39" s="35"/>
      <c r="K39" s="36">
        <v>0</v>
      </c>
      <c r="L39" s="35"/>
      <c r="M39" s="36">
        <v>0</v>
      </c>
      <c r="N39" s="35"/>
      <c r="O39" s="36">
        <v>0</v>
      </c>
      <c r="P39" s="35"/>
      <c r="Q39" s="36">
        <v>0</v>
      </c>
      <c r="R39" s="35"/>
      <c r="S39" s="36">
        <v>194</v>
      </c>
      <c r="T39" s="35"/>
      <c r="U39" s="36">
        <v>34930</v>
      </c>
      <c r="V39" s="35"/>
      <c r="W39" s="36">
        <v>2396898</v>
      </c>
      <c r="X39" s="35"/>
      <c r="Y39" s="36">
        <v>6736100.301</v>
      </c>
      <c r="Z39" s="23"/>
      <c r="AA39" s="58">
        <f t="shared" si="0"/>
        <v>3.5091820057357682E-4</v>
      </c>
    </row>
    <row r="40" spans="1:27" ht="21.75" customHeight="1">
      <c r="A40" s="100" t="s">
        <v>50</v>
      </c>
      <c r="B40" s="100"/>
      <c r="C40" s="100"/>
      <c r="E40" s="36">
        <v>9890993</v>
      </c>
      <c r="F40" s="35"/>
      <c r="G40" s="36">
        <v>52259417638</v>
      </c>
      <c r="H40" s="35"/>
      <c r="I40" s="36">
        <v>53880135922.241997</v>
      </c>
      <c r="J40" s="35"/>
      <c r="K40" s="36">
        <v>0</v>
      </c>
      <c r="L40" s="35"/>
      <c r="M40" s="36">
        <v>0</v>
      </c>
      <c r="N40" s="35"/>
      <c r="O40" s="36">
        <v>0</v>
      </c>
      <c r="P40" s="35"/>
      <c r="Q40" s="36">
        <v>0</v>
      </c>
      <c r="R40" s="35"/>
      <c r="S40" s="36">
        <v>9890993</v>
      </c>
      <c r="T40" s="35"/>
      <c r="U40" s="36">
        <v>6390</v>
      </c>
      <c r="V40" s="35"/>
      <c r="W40" s="36">
        <v>52259417638</v>
      </c>
      <c r="X40" s="35"/>
      <c r="Y40" s="36">
        <v>62827384770.643501</v>
      </c>
      <c r="Z40" s="23"/>
      <c r="AA40" s="58">
        <f t="shared" si="0"/>
        <v>3.2730024532421171</v>
      </c>
    </row>
    <row r="41" spans="1:27" ht="21.75" customHeight="1">
      <c r="A41" s="100" t="s">
        <v>51</v>
      </c>
      <c r="B41" s="100"/>
      <c r="C41" s="100"/>
      <c r="E41" s="36">
        <v>4400000</v>
      </c>
      <c r="F41" s="35"/>
      <c r="G41" s="36">
        <v>21310932765</v>
      </c>
      <c r="H41" s="35"/>
      <c r="I41" s="36">
        <v>14792259240</v>
      </c>
      <c r="J41" s="35"/>
      <c r="K41" s="36">
        <v>0</v>
      </c>
      <c r="L41" s="35"/>
      <c r="M41" s="36">
        <v>0</v>
      </c>
      <c r="N41" s="35"/>
      <c r="O41" s="36">
        <v>0</v>
      </c>
      <c r="P41" s="35"/>
      <c r="Q41" s="36">
        <v>0</v>
      </c>
      <c r="R41" s="35"/>
      <c r="S41" s="36">
        <v>4400000</v>
      </c>
      <c r="T41" s="35"/>
      <c r="U41" s="36">
        <v>3842</v>
      </c>
      <c r="V41" s="35"/>
      <c r="W41" s="36">
        <v>21310932765</v>
      </c>
      <c r="X41" s="35"/>
      <c r="Y41" s="36">
        <v>16804216440</v>
      </c>
      <c r="Z41" s="23"/>
      <c r="AA41" s="58">
        <f t="shared" si="0"/>
        <v>0.87541828827850132</v>
      </c>
    </row>
    <row r="42" spans="1:27" ht="21.75" customHeight="1">
      <c r="A42" s="100" t="s">
        <v>52</v>
      </c>
      <c r="B42" s="100"/>
      <c r="C42" s="100"/>
      <c r="E42" s="36">
        <v>1000000</v>
      </c>
      <c r="F42" s="35"/>
      <c r="G42" s="36">
        <v>14585231339</v>
      </c>
      <c r="H42" s="35"/>
      <c r="I42" s="36">
        <v>13499199000</v>
      </c>
      <c r="J42" s="35"/>
      <c r="K42" s="36">
        <v>0</v>
      </c>
      <c r="L42" s="35"/>
      <c r="M42" s="36">
        <v>0</v>
      </c>
      <c r="N42" s="35"/>
      <c r="O42" s="36">
        <v>0</v>
      </c>
      <c r="P42" s="35"/>
      <c r="Q42" s="36">
        <v>0</v>
      </c>
      <c r="R42" s="35"/>
      <c r="S42" s="36">
        <v>1000000</v>
      </c>
      <c r="T42" s="35"/>
      <c r="U42" s="36">
        <v>12480</v>
      </c>
      <c r="V42" s="35"/>
      <c r="W42" s="36">
        <v>14585231339</v>
      </c>
      <c r="X42" s="35"/>
      <c r="Y42" s="36">
        <v>12405744000</v>
      </c>
      <c r="Z42" s="23"/>
      <c r="AA42" s="58">
        <f t="shared" si="0"/>
        <v>0.64627917737658513</v>
      </c>
    </row>
    <row r="43" spans="1:27" ht="21.75" customHeight="1">
      <c r="A43" s="100" t="s">
        <v>53</v>
      </c>
      <c r="B43" s="100"/>
      <c r="C43" s="100"/>
      <c r="E43" s="36">
        <v>9931010</v>
      </c>
      <c r="F43" s="35"/>
      <c r="G43" s="36">
        <v>56908638694</v>
      </c>
      <c r="H43" s="35"/>
      <c r="I43" s="36">
        <v>30050125973.082001</v>
      </c>
      <c r="J43" s="35"/>
      <c r="K43" s="36">
        <v>0</v>
      </c>
      <c r="L43" s="35"/>
      <c r="M43" s="36">
        <v>0</v>
      </c>
      <c r="N43" s="35"/>
      <c r="O43" s="36">
        <v>0</v>
      </c>
      <c r="P43" s="35"/>
      <c r="Q43" s="36">
        <v>0</v>
      </c>
      <c r="R43" s="35"/>
      <c r="S43" s="36">
        <v>9931010</v>
      </c>
      <c r="T43" s="35"/>
      <c r="U43" s="36">
        <v>3700</v>
      </c>
      <c r="V43" s="35"/>
      <c r="W43" s="36">
        <v>56908638694</v>
      </c>
      <c r="X43" s="35"/>
      <c r="Y43" s="36">
        <v>36526105814.849998</v>
      </c>
      <c r="Z43" s="23"/>
      <c r="AA43" s="58">
        <f t="shared" si="0"/>
        <v>1.9028332052306869</v>
      </c>
    </row>
    <row r="44" spans="1:27" ht="21.75" customHeight="1">
      <c r="A44" s="100" t="s">
        <v>54</v>
      </c>
      <c r="B44" s="100"/>
      <c r="C44" s="100"/>
      <c r="E44" s="36">
        <v>362898</v>
      </c>
      <c r="F44" s="35"/>
      <c r="G44" s="36">
        <v>844690848</v>
      </c>
      <c r="H44" s="35"/>
      <c r="I44" s="36">
        <v>410520705.35219997</v>
      </c>
      <c r="J44" s="35"/>
      <c r="K44" s="36">
        <v>0</v>
      </c>
      <c r="L44" s="35"/>
      <c r="M44" s="36">
        <v>0</v>
      </c>
      <c r="N44" s="35"/>
      <c r="O44" s="36">
        <v>0</v>
      </c>
      <c r="P44" s="35"/>
      <c r="Q44" s="36">
        <v>0</v>
      </c>
      <c r="R44" s="35"/>
      <c r="S44" s="36">
        <v>362898</v>
      </c>
      <c r="T44" s="35"/>
      <c r="U44" s="36">
        <v>1198</v>
      </c>
      <c r="V44" s="35"/>
      <c r="W44" s="36">
        <v>844690848</v>
      </c>
      <c r="X44" s="35"/>
      <c r="Y44" s="36">
        <v>432165030.76620001</v>
      </c>
      <c r="Z44" s="23"/>
      <c r="AA44" s="58">
        <f t="shared" si="0"/>
        <v>2.2513704988149551E-2</v>
      </c>
    </row>
    <row r="45" spans="1:27" ht="21.75" customHeight="1">
      <c r="A45" s="100" t="s">
        <v>55</v>
      </c>
      <c r="B45" s="100"/>
      <c r="C45" s="100"/>
      <c r="E45" s="36">
        <v>1800000</v>
      </c>
      <c r="F45" s="35"/>
      <c r="G45" s="36">
        <v>3260266501</v>
      </c>
      <c r="H45" s="35"/>
      <c r="I45" s="36">
        <v>2701827900</v>
      </c>
      <c r="J45" s="35"/>
      <c r="K45" s="36">
        <v>0</v>
      </c>
      <c r="L45" s="35"/>
      <c r="M45" s="36">
        <v>0</v>
      </c>
      <c r="N45" s="35"/>
      <c r="O45" s="36">
        <v>0</v>
      </c>
      <c r="P45" s="35"/>
      <c r="Q45" s="36">
        <v>0</v>
      </c>
      <c r="R45" s="35"/>
      <c r="S45" s="36">
        <v>1800000</v>
      </c>
      <c r="T45" s="35"/>
      <c r="U45" s="36">
        <v>1753</v>
      </c>
      <c r="V45" s="35"/>
      <c r="W45" s="36">
        <v>3260266501</v>
      </c>
      <c r="X45" s="35"/>
      <c r="Y45" s="36">
        <v>3136625370</v>
      </c>
      <c r="Z45" s="23"/>
      <c r="AA45" s="58">
        <f t="shared" si="0"/>
        <v>0.1634029900876664</v>
      </c>
    </row>
    <row r="46" spans="1:27" ht="21.75" customHeight="1">
      <c r="A46" s="100" t="s">
        <v>56</v>
      </c>
      <c r="B46" s="100"/>
      <c r="C46" s="100"/>
      <c r="E46" s="36">
        <v>5401006</v>
      </c>
      <c r="F46" s="35"/>
      <c r="G46" s="36">
        <v>47528796946</v>
      </c>
      <c r="H46" s="35"/>
      <c r="I46" s="36">
        <v>33018550587.945</v>
      </c>
      <c r="J46" s="35"/>
      <c r="K46" s="36">
        <v>200000</v>
      </c>
      <c r="L46" s="35"/>
      <c r="M46" s="36">
        <v>1341243515</v>
      </c>
      <c r="N46" s="35"/>
      <c r="O46" s="36">
        <v>0</v>
      </c>
      <c r="P46" s="35"/>
      <c r="Q46" s="36">
        <v>0</v>
      </c>
      <c r="R46" s="35"/>
      <c r="S46" s="36">
        <v>5601006</v>
      </c>
      <c r="T46" s="35"/>
      <c r="U46" s="36">
        <v>7260</v>
      </c>
      <c r="V46" s="35"/>
      <c r="W46" s="36">
        <v>48870040461</v>
      </c>
      <c r="X46" s="35"/>
      <c r="Y46" s="36">
        <v>40421356903.818001</v>
      </c>
      <c r="Z46" s="23"/>
      <c r="AA46" s="58">
        <f t="shared" si="0"/>
        <v>2.105756921007305</v>
      </c>
    </row>
    <row r="47" spans="1:27" ht="21.75" customHeight="1">
      <c r="A47" s="100" t="s">
        <v>57</v>
      </c>
      <c r="B47" s="100"/>
      <c r="C47" s="100"/>
      <c r="E47" s="36">
        <v>1310466</v>
      </c>
      <c r="F47" s="35"/>
      <c r="G47" s="36">
        <v>13810236201</v>
      </c>
      <c r="H47" s="35"/>
      <c r="I47" s="36">
        <v>10004495825.664</v>
      </c>
      <c r="J47" s="35"/>
      <c r="K47" s="36">
        <v>0</v>
      </c>
      <c r="L47" s="35"/>
      <c r="M47" s="36">
        <v>0</v>
      </c>
      <c r="N47" s="35"/>
      <c r="O47" s="36">
        <v>-50000</v>
      </c>
      <c r="P47" s="35"/>
      <c r="Q47" s="36">
        <v>386188425</v>
      </c>
      <c r="R47" s="35"/>
      <c r="S47" s="36">
        <v>1260466</v>
      </c>
      <c r="T47" s="35"/>
      <c r="U47" s="36">
        <v>7630</v>
      </c>
      <c r="V47" s="35"/>
      <c r="W47" s="36">
        <v>13283315388</v>
      </c>
      <c r="X47" s="35"/>
      <c r="Y47" s="36">
        <v>9560132314.2989998</v>
      </c>
      <c r="Z47" s="23"/>
      <c r="AA47" s="58">
        <f t="shared" si="0"/>
        <v>0.49803659076766915</v>
      </c>
    </row>
    <row r="48" spans="1:27" ht="21.75" customHeight="1">
      <c r="A48" s="100" t="s">
        <v>58</v>
      </c>
      <c r="B48" s="100"/>
      <c r="C48" s="100"/>
      <c r="E48" s="36">
        <v>860000</v>
      </c>
      <c r="F48" s="35"/>
      <c r="G48" s="36">
        <v>6507633461</v>
      </c>
      <c r="H48" s="35"/>
      <c r="I48" s="36">
        <v>5753362590</v>
      </c>
      <c r="J48" s="35"/>
      <c r="K48" s="36">
        <v>0</v>
      </c>
      <c r="L48" s="35"/>
      <c r="M48" s="36">
        <v>0</v>
      </c>
      <c r="N48" s="35"/>
      <c r="O48" s="36">
        <v>0</v>
      </c>
      <c r="P48" s="35"/>
      <c r="Q48" s="36">
        <v>0</v>
      </c>
      <c r="R48" s="35"/>
      <c r="S48" s="36">
        <v>860000</v>
      </c>
      <c r="T48" s="35"/>
      <c r="U48" s="36">
        <v>7020</v>
      </c>
      <c r="V48" s="35"/>
      <c r="W48" s="36">
        <v>6507633461</v>
      </c>
      <c r="X48" s="35"/>
      <c r="Y48" s="36">
        <v>6001278660</v>
      </c>
      <c r="Z48" s="23"/>
      <c r="AA48" s="58">
        <f t="shared" si="0"/>
        <v>0.31263755205592303</v>
      </c>
    </row>
    <row r="49" spans="1:27" ht="21.75" customHeight="1">
      <c r="A49" s="100" t="s">
        <v>59</v>
      </c>
      <c r="B49" s="100"/>
      <c r="C49" s="100"/>
      <c r="E49" s="36">
        <v>544508</v>
      </c>
      <c r="F49" s="35"/>
      <c r="G49" s="36">
        <v>4838355601</v>
      </c>
      <c r="H49" s="35"/>
      <c r="I49" s="36">
        <v>4362621509.8439999</v>
      </c>
      <c r="J49" s="35"/>
      <c r="K49" s="36">
        <v>0</v>
      </c>
      <c r="L49" s="35"/>
      <c r="M49" s="36">
        <v>0</v>
      </c>
      <c r="N49" s="35"/>
      <c r="O49" s="36">
        <v>0</v>
      </c>
      <c r="P49" s="35"/>
      <c r="Q49" s="36">
        <v>0</v>
      </c>
      <c r="R49" s="35"/>
      <c r="S49" s="36">
        <v>544508</v>
      </c>
      <c r="T49" s="35"/>
      <c r="U49" s="36">
        <v>9660</v>
      </c>
      <c r="V49" s="35"/>
      <c r="W49" s="36">
        <v>4838355601</v>
      </c>
      <c r="X49" s="35"/>
      <c r="Y49" s="36">
        <v>5228650593.684</v>
      </c>
      <c r="Z49" s="23"/>
      <c r="AA49" s="58">
        <f t="shared" si="0"/>
        <v>0.27238737188802936</v>
      </c>
    </row>
    <row r="50" spans="1:27" ht="21.75" customHeight="1">
      <c r="A50" s="100" t="s">
        <v>60</v>
      </c>
      <c r="B50" s="100"/>
      <c r="C50" s="100"/>
      <c r="E50" s="36">
        <v>4000000</v>
      </c>
      <c r="F50" s="35"/>
      <c r="G50" s="36">
        <v>6061619963</v>
      </c>
      <c r="H50" s="35"/>
      <c r="I50" s="36">
        <v>6425539200</v>
      </c>
      <c r="J50" s="35"/>
      <c r="K50" s="36">
        <v>842213</v>
      </c>
      <c r="L50" s="35"/>
      <c r="M50" s="36">
        <v>0</v>
      </c>
      <c r="N50" s="35"/>
      <c r="O50" s="36">
        <v>0</v>
      </c>
      <c r="P50" s="35"/>
      <c r="Q50" s="36">
        <v>0</v>
      </c>
      <c r="R50" s="35"/>
      <c r="S50" s="36">
        <v>4842213</v>
      </c>
      <c r="T50" s="35"/>
      <c r="U50" s="36">
        <v>1494</v>
      </c>
      <c r="V50" s="35"/>
      <c r="W50" s="36">
        <v>6061619963</v>
      </c>
      <c r="X50" s="35"/>
      <c r="Y50" s="36">
        <v>7191222337.9791002</v>
      </c>
      <c r="Z50" s="23"/>
      <c r="AA50" s="58">
        <f t="shared" si="0"/>
        <v>0.37462785439722568</v>
      </c>
    </row>
    <row r="51" spans="1:27" ht="21.75" customHeight="1">
      <c r="A51" s="100" t="s">
        <v>61</v>
      </c>
      <c r="B51" s="100"/>
      <c r="C51" s="100"/>
      <c r="E51" s="36">
        <v>2684135</v>
      </c>
      <c r="F51" s="35"/>
      <c r="G51" s="36">
        <v>102128232011</v>
      </c>
      <c r="H51" s="35"/>
      <c r="I51" s="36">
        <v>95466922115.714996</v>
      </c>
      <c r="J51" s="35"/>
      <c r="K51" s="36">
        <v>0</v>
      </c>
      <c r="L51" s="35"/>
      <c r="M51" s="36">
        <v>0</v>
      </c>
      <c r="N51" s="35"/>
      <c r="O51" s="36">
        <v>0</v>
      </c>
      <c r="P51" s="35"/>
      <c r="Q51" s="36">
        <v>0</v>
      </c>
      <c r="R51" s="35"/>
      <c r="S51" s="36">
        <v>2684135</v>
      </c>
      <c r="T51" s="35"/>
      <c r="U51" s="36">
        <v>44260</v>
      </c>
      <c r="V51" s="35"/>
      <c r="W51" s="36">
        <v>102128232011</v>
      </c>
      <c r="X51" s="35"/>
      <c r="Y51" s="36">
        <v>118092956200.155</v>
      </c>
      <c r="Z51" s="23"/>
      <c r="AA51" s="58">
        <f t="shared" si="0"/>
        <v>6.1520710557146172</v>
      </c>
    </row>
    <row r="52" spans="1:27" ht="21.75" customHeight="1">
      <c r="A52" s="100" t="s">
        <v>62</v>
      </c>
      <c r="B52" s="100"/>
      <c r="C52" s="100"/>
      <c r="E52" s="36">
        <v>2540623</v>
      </c>
      <c r="F52" s="35"/>
      <c r="G52" s="36">
        <v>20394705107</v>
      </c>
      <c r="H52" s="35"/>
      <c r="I52" s="36">
        <v>10912712692.701099</v>
      </c>
      <c r="J52" s="35"/>
      <c r="K52" s="36">
        <v>0</v>
      </c>
      <c r="L52" s="35"/>
      <c r="M52" s="36">
        <v>0</v>
      </c>
      <c r="N52" s="35"/>
      <c r="O52" s="36">
        <v>0</v>
      </c>
      <c r="P52" s="35"/>
      <c r="Q52" s="36">
        <v>0</v>
      </c>
      <c r="R52" s="35"/>
      <c r="S52" s="36">
        <v>2540623</v>
      </c>
      <c r="T52" s="35"/>
      <c r="U52" s="36">
        <v>5050</v>
      </c>
      <c r="V52" s="35"/>
      <c r="W52" s="36">
        <v>20394705107</v>
      </c>
      <c r="X52" s="35"/>
      <c r="Y52" s="36">
        <v>12753806780.407499</v>
      </c>
      <c r="Z52" s="23"/>
      <c r="AA52" s="58">
        <f t="shared" si="0"/>
        <v>0.66441156245539756</v>
      </c>
    </row>
    <row r="53" spans="1:27" ht="21.75" customHeight="1">
      <c r="A53" s="100" t="s">
        <v>63</v>
      </c>
      <c r="B53" s="100"/>
      <c r="C53" s="100"/>
      <c r="E53" s="36">
        <v>1516666</v>
      </c>
      <c r="F53" s="35"/>
      <c r="G53" s="36">
        <v>32884808037</v>
      </c>
      <c r="H53" s="35"/>
      <c r="I53" s="36">
        <v>30228218837.865002</v>
      </c>
      <c r="J53" s="35"/>
      <c r="K53" s="36">
        <v>1082592</v>
      </c>
      <c r="L53" s="35"/>
      <c r="M53" s="36">
        <v>12316419017</v>
      </c>
      <c r="N53" s="35"/>
      <c r="O53" s="36">
        <v>0</v>
      </c>
      <c r="P53" s="35"/>
      <c r="Q53" s="36">
        <v>0</v>
      </c>
      <c r="R53" s="35"/>
      <c r="S53" s="36">
        <v>2599258</v>
      </c>
      <c r="T53" s="35"/>
      <c r="U53" s="36">
        <v>14641</v>
      </c>
      <c r="V53" s="35"/>
      <c r="W53" s="36">
        <v>32251904006</v>
      </c>
      <c r="X53" s="35"/>
      <c r="Y53" s="36">
        <v>37829304746.550903</v>
      </c>
      <c r="Z53" s="23"/>
      <c r="AA53" s="58">
        <f t="shared" si="0"/>
        <v>1.9707235577591371</v>
      </c>
    </row>
    <row r="54" spans="1:27" ht="21.75" customHeight="1">
      <c r="A54" s="100" t="s">
        <v>64</v>
      </c>
      <c r="B54" s="100"/>
      <c r="C54" s="100"/>
      <c r="E54" s="36">
        <v>7787485</v>
      </c>
      <c r="F54" s="35"/>
      <c r="G54" s="36">
        <v>50078971985</v>
      </c>
      <c r="H54" s="35"/>
      <c r="I54" s="36">
        <v>38086455364.110001</v>
      </c>
      <c r="J54" s="35"/>
      <c r="K54" s="36">
        <v>0</v>
      </c>
      <c r="L54" s="35"/>
      <c r="M54" s="36">
        <v>0</v>
      </c>
      <c r="N54" s="35"/>
      <c r="O54" s="36">
        <v>0</v>
      </c>
      <c r="P54" s="35"/>
      <c r="Q54" s="36">
        <v>0</v>
      </c>
      <c r="R54" s="35"/>
      <c r="S54" s="36">
        <v>7787485</v>
      </c>
      <c r="T54" s="35"/>
      <c r="U54" s="36">
        <v>5349</v>
      </c>
      <c r="V54" s="35"/>
      <c r="W54" s="36">
        <v>50078971985</v>
      </c>
      <c r="X54" s="35"/>
      <c r="Y54" s="36">
        <v>41407408484.273201</v>
      </c>
      <c r="Z54" s="23"/>
      <c r="AA54" s="58">
        <f t="shared" si="0"/>
        <v>2.1571254325828679</v>
      </c>
    </row>
    <row r="55" spans="1:27" ht="21.75" customHeight="1">
      <c r="A55" s="100" t="s">
        <v>65</v>
      </c>
      <c r="B55" s="100"/>
      <c r="C55" s="100"/>
      <c r="E55" s="36">
        <v>125000</v>
      </c>
      <c r="F55" s="35"/>
      <c r="G55" s="36">
        <v>2414690535</v>
      </c>
      <c r="H55" s="35"/>
      <c r="I55" s="36">
        <v>2659083750</v>
      </c>
      <c r="J55" s="35"/>
      <c r="K55" s="36">
        <v>0</v>
      </c>
      <c r="L55" s="35"/>
      <c r="M55" s="36">
        <v>0</v>
      </c>
      <c r="N55" s="35"/>
      <c r="O55" s="36">
        <v>0</v>
      </c>
      <c r="P55" s="35"/>
      <c r="Q55" s="36">
        <v>0</v>
      </c>
      <c r="R55" s="35"/>
      <c r="S55" s="36">
        <v>125000</v>
      </c>
      <c r="T55" s="35"/>
      <c r="U55" s="36">
        <v>21350</v>
      </c>
      <c r="V55" s="35"/>
      <c r="W55" s="36">
        <v>2414690535</v>
      </c>
      <c r="X55" s="35"/>
      <c r="Y55" s="36">
        <v>2652870937.5</v>
      </c>
      <c r="Z55" s="23"/>
      <c r="AA55" s="58">
        <f t="shared" si="0"/>
        <v>0.13820172713331422</v>
      </c>
    </row>
    <row r="56" spans="1:27" ht="21.75" customHeight="1">
      <c r="A56" s="100" t="s">
        <v>66</v>
      </c>
      <c r="B56" s="100"/>
      <c r="C56" s="100"/>
      <c r="E56" s="36">
        <v>1757767</v>
      </c>
      <c r="F56" s="35"/>
      <c r="G56" s="36">
        <v>15306056232</v>
      </c>
      <c r="H56" s="35"/>
      <c r="I56" s="36">
        <v>11706965518.545</v>
      </c>
      <c r="J56" s="35"/>
      <c r="K56" s="36">
        <v>0</v>
      </c>
      <c r="L56" s="35"/>
      <c r="M56" s="36">
        <v>0</v>
      </c>
      <c r="N56" s="35"/>
      <c r="O56" s="36">
        <v>0</v>
      </c>
      <c r="P56" s="35"/>
      <c r="Q56" s="36">
        <v>0</v>
      </c>
      <c r="R56" s="35"/>
      <c r="S56" s="36">
        <v>1757767</v>
      </c>
      <c r="T56" s="35"/>
      <c r="U56" s="36">
        <v>8530</v>
      </c>
      <c r="V56" s="35"/>
      <c r="W56" s="36">
        <v>15306056232</v>
      </c>
      <c r="X56" s="35"/>
      <c r="Y56" s="36">
        <v>14904539682.5655</v>
      </c>
      <c r="Z56" s="23"/>
      <c r="AA56" s="58">
        <f t="shared" si="0"/>
        <v>0.7764543299640152</v>
      </c>
    </row>
    <row r="57" spans="1:27" ht="21.75" customHeight="1">
      <c r="A57" s="100" t="s">
        <v>67</v>
      </c>
      <c r="B57" s="100"/>
      <c r="C57" s="100"/>
      <c r="E57" s="36">
        <v>3020909</v>
      </c>
      <c r="F57" s="35"/>
      <c r="G57" s="36">
        <v>11274326649</v>
      </c>
      <c r="H57" s="35"/>
      <c r="I57" s="36">
        <v>13597287830.0856</v>
      </c>
      <c r="J57" s="35"/>
      <c r="K57" s="36">
        <v>0</v>
      </c>
      <c r="L57" s="35"/>
      <c r="M57" s="36">
        <v>0</v>
      </c>
      <c r="N57" s="35"/>
      <c r="O57" s="36">
        <v>0</v>
      </c>
      <c r="P57" s="35"/>
      <c r="Q57" s="36">
        <v>0</v>
      </c>
      <c r="R57" s="35"/>
      <c r="S57" s="36">
        <v>3020909</v>
      </c>
      <c r="T57" s="35"/>
      <c r="U57" s="36">
        <v>4610</v>
      </c>
      <c r="V57" s="35"/>
      <c r="W57" s="36">
        <v>11274326649</v>
      </c>
      <c r="X57" s="35"/>
      <c r="Y57" s="36">
        <v>13843528466.584499</v>
      </c>
      <c r="Z57" s="23"/>
      <c r="AA57" s="58">
        <f t="shared" si="0"/>
        <v>0.72118078443127398</v>
      </c>
    </row>
    <row r="58" spans="1:27" ht="21.75" customHeight="1">
      <c r="A58" s="100" t="s">
        <v>68</v>
      </c>
      <c r="B58" s="100"/>
      <c r="C58" s="100"/>
      <c r="E58" s="36">
        <v>1000000</v>
      </c>
      <c r="F58" s="35"/>
      <c r="G58" s="36">
        <v>8286833542</v>
      </c>
      <c r="H58" s="35"/>
      <c r="I58" s="36">
        <v>7147219500</v>
      </c>
      <c r="J58" s="35"/>
      <c r="K58" s="36">
        <v>0</v>
      </c>
      <c r="L58" s="35"/>
      <c r="M58" s="36">
        <v>0</v>
      </c>
      <c r="N58" s="35"/>
      <c r="O58" s="36">
        <v>0</v>
      </c>
      <c r="P58" s="35"/>
      <c r="Q58" s="36">
        <v>0</v>
      </c>
      <c r="R58" s="35"/>
      <c r="S58" s="36">
        <v>1000000</v>
      </c>
      <c r="T58" s="35"/>
      <c r="U58" s="36">
        <v>7510</v>
      </c>
      <c r="V58" s="35"/>
      <c r="W58" s="36">
        <v>8286833542</v>
      </c>
      <c r="X58" s="35"/>
      <c r="Y58" s="36">
        <v>7465315500</v>
      </c>
      <c r="Z58" s="23"/>
      <c r="AA58" s="58">
        <f t="shared" si="0"/>
        <v>0.38890678061683931</v>
      </c>
    </row>
    <row r="59" spans="1:27" ht="21.75" customHeight="1">
      <c r="A59" s="100" t="s">
        <v>69</v>
      </c>
      <c r="B59" s="100"/>
      <c r="C59" s="100"/>
      <c r="E59" s="36">
        <v>1923832</v>
      </c>
      <c r="F59" s="35"/>
      <c r="G59" s="36">
        <v>8689618743</v>
      </c>
      <c r="H59" s="35"/>
      <c r="I59" s="36">
        <v>14228145885.024</v>
      </c>
      <c r="J59" s="35"/>
      <c r="K59" s="36">
        <v>0</v>
      </c>
      <c r="L59" s="35"/>
      <c r="M59" s="36">
        <v>0</v>
      </c>
      <c r="N59" s="35"/>
      <c r="O59" s="36">
        <v>0</v>
      </c>
      <c r="P59" s="35"/>
      <c r="Q59" s="36">
        <v>0</v>
      </c>
      <c r="R59" s="35"/>
      <c r="S59" s="36">
        <v>1923832</v>
      </c>
      <c r="T59" s="35"/>
      <c r="U59" s="36">
        <v>8120</v>
      </c>
      <c r="V59" s="35"/>
      <c r="W59" s="36">
        <v>8689618743</v>
      </c>
      <c r="X59" s="35"/>
      <c r="Y59" s="36">
        <v>15528567820.752001</v>
      </c>
      <c r="Z59" s="23"/>
      <c r="AA59" s="58">
        <f t="shared" si="0"/>
        <v>0.80896317359378977</v>
      </c>
    </row>
    <row r="60" spans="1:27" ht="21.75" customHeight="1">
      <c r="A60" s="100" t="s">
        <v>70</v>
      </c>
      <c r="B60" s="100"/>
      <c r="C60" s="100"/>
      <c r="E60" s="36">
        <v>250000</v>
      </c>
      <c r="F60" s="35"/>
      <c r="G60" s="36">
        <v>8402514110</v>
      </c>
      <c r="H60" s="35"/>
      <c r="I60" s="36">
        <v>9090587250</v>
      </c>
      <c r="J60" s="35"/>
      <c r="K60" s="36">
        <v>0</v>
      </c>
      <c r="L60" s="35"/>
      <c r="M60" s="36">
        <v>0</v>
      </c>
      <c r="N60" s="35"/>
      <c r="O60" s="36">
        <v>0</v>
      </c>
      <c r="P60" s="35"/>
      <c r="Q60" s="36">
        <v>0</v>
      </c>
      <c r="R60" s="35"/>
      <c r="S60" s="36">
        <v>250000</v>
      </c>
      <c r="T60" s="35"/>
      <c r="U60" s="36">
        <v>33750</v>
      </c>
      <c r="V60" s="35"/>
      <c r="W60" s="36">
        <v>8402514110</v>
      </c>
      <c r="X60" s="35"/>
      <c r="Y60" s="36">
        <v>8387296875</v>
      </c>
      <c r="Z60" s="23"/>
      <c r="AA60" s="58">
        <f t="shared" si="0"/>
        <v>0.43693754480087638</v>
      </c>
    </row>
    <row r="61" spans="1:27" ht="21.75" customHeight="1">
      <c r="A61" s="100" t="s">
        <v>71</v>
      </c>
      <c r="B61" s="100"/>
      <c r="C61" s="100"/>
      <c r="E61" s="36">
        <v>1252878</v>
      </c>
      <c r="F61" s="35"/>
      <c r="G61" s="36">
        <v>4373470987</v>
      </c>
      <c r="H61" s="35"/>
      <c r="I61" s="36">
        <v>3868285005.5454001</v>
      </c>
      <c r="J61" s="35"/>
      <c r="K61" s="36">
        <v>0</v>
      </c>
      <c r="L61" s="35"/>
      <c r="M61" s="36">
        <v>0</v>
      </c>
      <c r="N61" s="35"/>
      <c r="O61" s="36">
        <v>0</v>
      </c>
      <c r="P61" s="35"/>
      <c r="Q61" s="36">
        <v>0</v>
      </c>
      <c r="R61" s="35"/>
      <c r="S61" s="36">
        <v>1252878</v>
      </c>
      <c r="T61" s="35"/>
      <c r="U61" s="36">
        <v>3660</v>
      </c>
      <c r="V61" s="35"/>
      <c r="W61" s="36">
        <v>4373470987</v>
      </c>
      <c r="X61" s="35"/>
      <c r="Y61" s="36">
        <v>4558249555.7939997</v>
      </c>
      <c r="Z61" s="23"/>
      <c r="AA61" s="58">
        <f t="shared" si="0"/>
        <v>0.23746272478262737</v>
      </c>
    </row>
    <row r="62" spans="1:27" ht="21.75" customHeight="1">
      <c r="A62" s="100" t="s">
        <v>72</v>
      </c>
      <c r="B62" s="100"/>
      <c r="C62" s="100"/>
      <c r="E62" s="36">
        <v>514382</v>
      </c>
      <c r="F62" s="35"/>
      <c r="G62" s="36">
        <v>2534721428</v>
      </c>
      <c r="H62" s="35"/>
      <c r="I62" s="36">
        <v>2592399635.3969998</v>
      </c>
      <c r="J62" s="35"/>
      <c r="K62" s="36">
        <v>0</v>
      </c>
      <c r="L62" s="35"/>
      <c r="M62" s="36">
        <v>0</v>
      </c>
      <c r="N62" s="35"/>
      <c r="O62" s="36">
        <v>0</v>
      </c>
      <c r="P62" s="35"/>
      <c r="Q62" s="36">
        <v>0</v>
      </c>
      <c r="R62" s="35"/>
      <c r="S62" s="36">
        <v>514382</v>
      </c>
      <c r="T62" s="35"/>
      <c r="U62" s="36">
        <v>5900</v>
      </c>
      <c r="V62" s="35"/>
      <c r="W62" s="36">
        <v>2534721428</v>
      </c>
      <c r="X62" s="35"/>
      <c r="Y62" s="36">
        <v>3016796419.8899999</v>
      </c>
      <c r="Z62" s="23"/>
      <c r="AA62" s="58">
        <f t="shared" si="0"/>
        <v>0.15716048215722783</v>
      </c>
    </row>
    <row r="63" spans="1:27" ht="21.75" customHeight="1">
      <c r="A63" s="100" t="s">
        <v>73</v>
      </c>
      <c r="B63" s="100"/>
      <c r="C63" s="100"/>
      <c r="E63" s="36">
        <v>503269</v>
      </c>
      <c r="F63" s="35"/>
      <c r="G63" s="36">
        <v>26457371857</v>
      </c>
      <c r="H63" s="35"/>
      <c r="I63" s="36">
        <v>20136050615.362499</v>
      </c>
      <c r="J63" s="35"/>
      <c r="K63" s="36">
        <v>216206</v>
      </c>
      <c r="L63" s="35"/>
      <c r="M63" s="36">
        <v>8468315312</v>
      </c>
      <c r="N63" s="35"/>
      <c r="O63" s="36">
        <v>0</v>
      </c>
      <c r="P63" s="35"/>
      <c r="Q63" s="36">
        <v>0</v>
      </c>
      <c r="R63" s="35"/>
      <c r="S63" s="36">
        <v>719475</v>
      </c>
      <c r="T63" s="35"/>
      <c r="U63" s="36">
        <v>41950</v>
      </c>
      <c r="V63" s="35"/>
      <c r="W63" s="36">
        <v>34925687169</v>
      </c>
      <c r="X63" s="35"/>
      <c r="Y63" s="36">
        <v>30002393491.3125</v>
      </c>
      <c r="Z63" s="23"/>
      <c r="AA63" s="58">
        <f t="shared" si="0"/>
        <v>1.5629793896193616</v>
      </c>
    </row>
    <row r="64" spans="1:27" ht="21.75" customHeight="1">
      <c r="A64" s="100" t="s">
        <v>74</v>
      </c>
      <c r="B64" s="100"/>
      <c r="C64" s="100"/>
      <c r="E64" s="36">
        <v>0</v>
      </c>
      <c r="F64" s="35"/>
      <c r="G64" s="36">
        <v>0</v>
      </c>
      <c r="H64" s="35"/>
      <c r="I64" s="36">
        <v>0</v>
      </c>
      <c r="J64" s="35"/>
      <c r="K64" s="36">
        <v>2000000</v>
      </c>
      <c r="L64" s="35"/>
      <c r="M64" s="36">
        <v>860219300</v>
      </c>
      <c r="N64" s="35"/>
      <c r="O64" s="36">
        <v>0</v>
      </c>
      <c r="P64" s="35"/>
      <c r="Q64" s="36">
        <v>0</v>
      </c>
      <c r="R64" s="35"/>
      <c r="S64" s="36">
        <v>2000000</v>
      </c>
      <c r="T64" s="35"/>
      <c r="U64" s="36">
        <v>430</v>
      </c>
      <c r="V64" s="35"/>
      <c r="W64" s="36">
        <v>860219300</v>
      </c>
      <c r="X64" s="35"/>
      <c r="Y64" s="36">
        <v>859778550</v>
      </c>
      <c r="Z64" s="23"/>
      <c r="AA64" s="58">
        <f t="shared" si="0"/>
        <v>4.4790298269900879E-2</v>
      </c>
    </row>
    <row r="65" spans="1:27" ht="21.75" customHeight="1">
      <c r="A65" s="100" t="s">
        <v>75</v>
      </c>
      <c r="B65" s="100"/>
      <c r="C65" s="100"/>
      <c r="E65" s="36">
        <v>0</v>
      </c>
      <c r="F65" s="35"/>
      <c r="G65" s="36">
        <v>0</v>
      </c>
      <c r="H65" s="35"/>
      <c r="I65" s="36">
        <v>0</v>
      </c>
      <c r="J65" s="35"/>
      <c r="K65" s="36">
        <v>1135308</v>
      </c>
      <c r="L65" s="35"/>
      <c r="M65" s="36">
        <v>0</v>
      </c>
      <c r="N65" s="35"/>
      <c r="O65" s="36">
        <v>0</v>
      </c>
      <c r="P65" s="35"/>
      <c r="Q65" s="36">
        <v>0</v>
      </c>
      <c r="R65" s="35"/>
      <c r="S65" s="36">
        <v>1135308</v>
      </c>
      <c r="T65" s="35"/>
      <c r="U65" s="36">
        <v>13641</v>
      </c>
      <c r="V65" s="35"/>
      <c r="W65" s="36">
        <v>12949323048</v>
      </c>
      <c r="X65" s="35"/>
      <c r="Y65" s="36">
        <v>15394590346.253401</v>
      </c>
      <c r="Z65" s="23"/>
      <c r="AA65" s="58">
        <f t="shared" si="0"/>
        <v>0.8019835960685765</v>
      </c>
    </row>
    <row r="66" spans="1:27" ht="21.75" customHeight="1">
      <c r="A66" s="100" t="s">
        <v>76</v>
      </c>
      <c r="B66" s="100"/>
      <c r="C66" s="100"/>
      <c r="E66" s="36">
        <v>0</v>
      </c>
      <c r="F66" s="35"/>
      <c r="G66" s="36">
        <v>0</v>
      </c>
      <c r="H66" s="35"/>
      <c r="I66" s="36">
        <v>0</v>
      </c>
      <c r="J66" s="35"/>
      <c r="K66" s="36">
        <v>8000000</v>
      </c>
      <c r="L66" s="35"/>
      <c r="M66" s="36">
        <v>0</v>
      </c>
      <c r="N66" s="35"/>
      <c r="O66" s="36">
        <v>0</v>
      </c>
      <c r="P66" s="35"/>
      <c r="Q66" s="36">
        <v>0</v>
      </c>
      <c r="R66" s="35"/>
      <c r="S66" s="36">
        <v>8000000</v>
      </c>
      <c r="T66" s="35"/>
      <c r="U66" s="36">
        <v>1856</v>
      </c>
      <c r="V66" s="35"/>
      <c r="W66" s="36">
        <v>15096000000</v>
      </c>
      <c r="X66" s="35"/>
      <c r="Y66" s="36">
        <v>14759654400</v>
      </c>
      <c r="Z66" s="23"/>
      <c r="AA66" s="58">
        <f t="shared" si="0"/>
        <v>0.76890650846855257</v>
      </c>
    </row>
    <row r="67" spans="1:27" ht="21.75" customHeight="1">
      <c r="A67" s="101" t="s">
        <v>77</v>
      </c>
      <c r="B67" s="101"/>
      <c r="C67" s="101"/>
      <c r="D67" s="87"/>
      <c r="E67" s="36">
        <v>0</v>
      </c>
      <c r="F67" s="35"/>
      <c r="G67" s="37">
        <v>0</v>
      </c>
      <c r="H67" s="35"/>
      <c r="I67" s="37">
        <v>0</v>
      </c>
      <c r="J67" s="35"/>
      <c r="K67" s="61">
        <v>3600000</v>
      </c>
      <c r="L67" s="35"/>
      <c r="M67" s="37">
        <v>14770093891</v>
      </c>
      <c r="N67" s="35"/>
      <c r="O67" s="61">
        <v>0</v>
      </c>
      <c r="P67" s="35"/>
      <c r="Q67" s="37">
        <v>0</v>
      </c>
      <c r="R67" s="35"/>
      <c r="S67" s="61">
        <v>3600000</v>
      </c>
      <c r="T67" s="35"/>
      <c r="U67" s="61">
        <v>4248</v>
      </c>
      <c r="V67" s="35"/>
      <c r="W67" s="37">
        <v>14770093891</v>
      </c>
      <c r="X67" s="35"/>
      <c r="Y67" s="37">
        <v>15201807840</v>
      </c>
      <c r="Z67" s="23"/>
      <c r="AA67" s="58">
        <f t="shared" si="0"/>
        <v>0.79194056120069256</v>
      </c>
    </row>
    <row r="68" spans="1:27" ht="21.75" customHeight="1">
      <c r="A68" s="102" t="s">
        <v>78</v>
      </c>
      <c r="B68" s="102"/>
      <c r="C68" s="102"/>
      <c r="D68" s="102"/>
      <c r="E68" s="35"/>
      <c r="F68" s="35"/>
      <c r="G68" s="38">
        <f>SUM(G9:G67)</f>
        <v>1636681216254</v>
      </c>
      <c r="H68" s="35"/>
      <c r="I68" s="38">
        <f>SUM(I9:I67)</f>
        <v>1545505302793.8186</v>
      </c>
      <c r="J68" s="35"/>
      <c r="K68" s="61"/>
      <c r="L68" s="35"/>
      <c r="M68" s="38">
        <f>SUM(M9:M67)</f>
        <v>175118051260</v>
      </c>
      <c r="N68" s="35"/>
      <c r="O68" s="61"/>
      <c r="P68" s="35"/>
      <c r="Q68" s="38">
        <f>SUM(Q9:Q67)</f>
        <v>45507950513.714203</v>
      </c>
      <c r="R68" s="35"/>
      <c r="S68" s="61"/>
      <c r="T68" s="83"/>
      <c r="U68" s="61"/>
      <c r="V68" s="35"/>
      <c r="W68" s="38">
        <f>SUM(W9:W67)</f>
        <v>1764149269324</v>
      </c>
      <c r="X68" s="35"/>
      <c r="Y68" s="38">
        <f>SUM(Y9:Y67)</f>
        <v>1895966267776.7227</v>
      </c>
      <c r="Z68" s="23"/>
      <c r="AA68" s="57">
        <f>SUM(AA9:AA67)</f>
        <v>98.770659774415307</v>
      </c>
    </row>
    <row r="69" spans="1:27">
      <c r="W69" s="88"/>
      <c r="Y69" s="88"/>
    </row>
    <row r="70" spans="1:27">
      <c r="W70" s="88"/>
      <c r="Y70" s="88"/>
    </row>
    <row r="71" spans="1:27">
      <c r="Y71" s="88"/>
    </row>
    <row r="72" spans="1:27">
      <c r="Y72" s="88"/>
    </row>
    <row r="73" spans="1:27">
      <c r="Y73" s="88"/>
    </row>
    <row r="74" spans="1:27">
      <c r="Y74" s="89"/>
    </row>
  </sheetData>
  <sheetProtection algorithmName="SHA-512" hashValue="nm1MoqQHOre5fShpM0qvSmOoPIbS2z4uhEuccS4aa+Ovjc8Tmx7BbYtikahcP3WYE6PnUN8Ud4rwiBGvGP+HxQ==" saltValue="fKwFR/wqlN0CfR1cwF8Dig==" spinCount="100000" sheet="1" objects="1" scenarios="1"/>
  <mergeCells count="69">
    <mergeCell ref="A61:C61"/>
    <mergeCell ref="A67:C67"/>
    <mergeCell ref="A68:D68"/>
    <mergeCell ref="A62:C62"/>
    <mergeCell ref="A63:C63"/>
    <mergeCell ref="A64:C64"/>
    <mergeCell ref="A65:C65"/>
    <mergeCell ref="A66:C66"/>
    <mergeCell ref="A56:C56"/>
    <mergeCell ref="A57:C57"/>
    <mergeCell ref="A58:C58"/>
    <mergeCell ref="A59:C59"/>
    <mergeCell ref="A60:C60"/>
    <mergeCell ref="A51:C51"/>
    <mergeCell ref="A52:C52"/>
    <mergeCell ref="A53:C53"/>
    <mergeCell ref="A54:C54"/>
    <mergeCell ref="A55:C55"/>
    <mergeCell ref="A46:C46"/>
    <mergeCell ref="A47:C47"/>
    <mergeCell ref="A48:C48"/>
    <mergeCell ref="A49:C49"/>
    <mergeCell ref="A50:C50"/>
    <mergeCell ref="A41:C41"/>
    <mergeCell ref="A42:C42"/>
    <mergeCell ref="A43:C43"/>
    <mergeCell ref="A44:C44"/>
    <mergeCell ref="A45:C45"/>
    <mergeCell ref="A36:C36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26:C26"/>
    <mergeCell ref="A27:C27"/>
    <mergeCell ref="A28:C28"/>
    <mergeCell ref="A29:C29"/>
    <mergeCell ref="A30:C30"/>
    <mergeCell ref="A21:C21"/>
    <mergeCell ref="A22:C22"/>
    <mergeCell ref="A23:C23"/>
    <mergeCell ref="A24:C24"/>
    <mergeCell ref="A25:C25"/>
    <mergeCell ref="A16:C16"/>
    <mergeCell ref="A17:C17"/>
    <mergeCell ref="A18:C18"/>
    <mergeCell ref="A19:C19"/>
    <mergeCell ref="A20:C20"/>
    <mergeCell ref="A11:C11"/>
    <mergeCell ref="A12:C12"/>
    <mergeCell ref="A13:C13"/>
    <mergeCell ref="A14:C14"/>
    <mergeCell ref="A15:C15"/>
    <mergeCell ref="K7:M7"/>
    <mergeCell ref="O7:Q7"/>
    <mergeCell ref="A8:C8"/>
    <mergeCell ref="A9:C9"/>
    <mergeCell ref="A10:C10"/>
    <mergeCell ref="A1:AA1"/>
    <mergeCell ref="A2:AA2"/>
    <mergeCell ref="A3:AA3"/>
    <mergeCell ref="F6:I6"/>
    <mergeCell ref="K6:Q6"/>
    <mergeCell ref="S6:AA6"/>
  </mergeCells>
  <pageMargins left="0.39" right="0.39" top="0.39" bottom="0.39" header="0" footer="0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V67"/>
  <sheetViews>
    <sheetView rightToLeft="1" view="pageBreakPreview" zoomScaleNormal="100" zoomScaleSheetLayoutView="100" workbookViewId="0">
      <selection activeCell="E27" sqref="E27"/>
    </sheetView>
  </sheetViews>
  <sheetFormatPr defaultRowHeight="12.75"/>
  <cols>
    <col min="1" max="1" width="30.140625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7.8554687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3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0.28515625" customWidth="1"/>
  </cols>
  <sheetData>
    <row r="1" spans="1:48" ht="29.1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</row>
    <row r="2" spans="1:48" ht="21.75" customHeight="1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  <c r="AU2" s="104"/>
      <c r="AV2" s="104"/>
    </row>
    <row r="3" spans="1:48" ht="21.75" customHeight="1">
      <c r="A3" s="104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</row>
    <row r="4" spans="1:48" ht="14.45" customHeight="1"/>
    <row r="5" spans="1:48" ht="22.5" customHeight="1">
      <c r="A5" s="103" t="s">
        <v>82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/>
    </row>
    <row r="6" spans="1:48" ht="14.45" customHeight="1">
      <c r="C6" s="97" t="s">
        <v>7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Y6" s="97" t="s">
        <v>9</v>
      </c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</row>
    <row r="7" spans="1:48" ht="14.45" customHeight="1">
      <c r="A7" s="2" t="s">
        <v>79</v>
      </c>
      <c r="C7" s="4" t="s">
        <v>83</v>
      </c>
      <c r="D7" s="3"/>
      <c r="E7" s="4" t="s">
        <v>84</v>
      </c>
      <c r="F7" s="3"/>
      <c r="G7" s="98" t="s">
        <v>85</v>
      </c>
      <c r="H7" s="98"/>
      <c r="I7" s="98"/>
      <c r="J7" s="3"/>
      <c r="K7" s="98" t="s">
        <v>86</v>
      </c>
      <c r="L7" s="98"/>
      <c r="M7" s="98"/>
      <c r="N7" s="3"/>
      <c r="O7" s="98" t="s">
        <v>80</v>
      </c>
      <c r="P7" s="98"/>
      <c r="Q7" s="98"/>
      <c r="R7" s="3"/>
      <c r="S7" s="98" t="s">
        <v>81</v>
      </c>
      <c r="T7" s="98"/>
      <c r="U7" s="98"/>
      <c r="V7" s="98"/>
      <c r="W7" s="98"/>
      <c r="Y7" s="98" t="s">
        <v>83</v>
      </c>
      <c r="Z7" s="98"/>
      <c r="AA7" s="98"/>
      <c r="AB7" s="98"/>
      <c r="AC7" s="98"/>
      <c r="AD7" s="3"/>
      <c r="AE7" s="98" t="s">
        <v>84</v>
      </c>
      <c r="AF7" s="98"/>
      <c r="AG7" s="98"/>
      <c r="AH7" s="98"/>
      <c r="AI7" s="98"/>
      <c r="AJ7" s="3"/>
      <c r="AK7" s="98" t="s">
        <v>85</v>
      </c>
      <c r="AL7" s="98"/>
      <c r="AM7" s="98"/>
      <c r="AN7" s="3"/>
      <c r="AO7" s="98" t="s">
        <v>86</v>
      </c>
      <c r="AP7" s="98"/>
      <c r="AQ7" s="98"/>
      <c r="AR7" s="3"/>
      <c r="AS7" s="98" t="s">
        <v>80</v>
      </c>
      <c r="AT7" s="98"/>
      <c r="AU7" s="3"/>
      <c r="AV7" s="4" t="s">
        <v>81</v>
      </c>
    </row>
    <row r="8" spans="1:48" ht="21.75" customHeight="1">
      <c r="A8" s="5" t="s">
        <v>19</v>
      </c>
      <c r="C8" s="5" t="s">
        <v>87</v>
      </c>
      <c r="E8" s="5" t="s">
        <v>88</v>
      </c>
      <c r="G8" s="106" t="s">
        <v>89</v>
      </c>
      <c r="H8" s="106"/>
      <c r="I8" s="106"/>
      <c r="K8" s="107">
        <v>2000000</v>
      </c>
      <c r="L8" s="107"/>
      <c r="M8" s="107"/>
      <c r="N8" s="15"/>
      <c r="O8" s="107">
        <v>3400</v>
      </c>
      <c r="P8" s="107"/>
      <c r="Q8" s="107"/>
      <c r="R8" s="15"/>
      <c r="S8" s="105" t="s">
        <v>90</v>
      </c>
      <c r="T8" s="105"/>
      <c r="U8" s="105"/>
      <c r="V8" s="105"/>
      <c r="W8" s="105"/>
      <c r="Y8" s="106" t="s">
        <v>87</v>
      </c>
      <c r="Z8" s="106"/>
      <c r="AA8" s="106"/>
      <c r="AB8" s="106"/>
      <c r="AC8" s="106"/>
      <c r="AE8" s="106" t="s">
        <v>89</v>
      </c>
      <c r="AF8" s="106"/>
      <c r="AG8" s="106"/>
      <c r="AH8" s="106"/>
      <c r="AI8" s="106"/>
      <c r="AK8" s="106" t="s">
        <v>89</v>
      </c>
      <c r="AL8" s="106"/>
      <c r="AM8" s="106"/>
      <c r="AO8" s="107">
        <v>0</v>
      </c>
      <c r="AP8" s="107"/>
      <c r="AQ8" s="107"/>
      <c r="AR8" s="15"/>
      <c r="AS8" s="107">
        <v>0</v>
      </c>
      <c r="AT8" s="107"/>
      <c r="AU8" s="15"/>
      <c r="AV8" s="25" t="s">
        <v>89</v>
      </c>
    </row>
    <row r="9" spans="1:48" ht="21.75" customHeight="1">
      <c r="A9" s="6" t="s">
        <v>74</v>
      </c>
      <c r="C9" s="6" t="s">
        <v>87</v>
      </c>
      <c r="E9" s="6" t="s">
        <v>89</v>
      </c>
      <c r="G9" s="108" t="s">
        <v>89</v>
      </c>
      <c r="H9" s="108"/>
      <c r="I9" s="108"/>
      <c r="K9" s="109">
        <v>0</v>
      </c>
      <c r="L9" s="109"/>
      <c r="M9" s="109"/>
      <c r="N9" s="15"/>
      <c r="O9" s="109">
        <v>0</v>
      </c>
      <c r="P9" s="109"/>
      <c r="Q9" s="109"/>
      <c r="R9" s="15"/>
      <c r="S9" s="110" t="s">
        <v>89</v>
      </c>
      <c r="T9" s="110"/>
      <c r="U9" s="110"/>
      <c r="V9" s="110"/>
      <c r="W9" s="110"/>
      <c r="Y9" s="108" t="s">
        <v>87</v>
      </c>
      <c r="Z9" s="108"/>
      <c r="AA9" s="108"/>
      <c r="AB9" s="108"/>
      <c r="AC9" s="108"/>
      <c r="AE9" s="108" t="s">
        <v>88</v>
      </c>
      <c r="AF9" s="108"/>
      <c r="AG9" s="108"/>
      <c r="AH9" s="108"/>
      <c r="AI9" s="108"/>
      <c r="AK9" s="108" t="s">
        <v>89</v>
      </c>
      <c r="AL9" s="108"/>
      <c r="AM9" s="108"/>
      <c r="AO9" s="109">
        <v>2000000</v>
      </c>
      <c r="AP9" s="109"/>
      <c r="AQ9" s="109"/>
      <c r="AR9" s="15"/>
      <c r="AS9" s="109">
        <v>3600</v>
      </c>
      <c r="AT9" s="109"/>
      <c r="AU9" s="15"/>
      <c r="AV9" s="26" t="s">
        <v>91</v>
      </c>
    </row>
    <row r="10" spans="1:48" ht="21.75" customHeight="1"/>
    <row r="11" spans="1:48" ht="21.75" customHeight="1"/>
    <row r="12" spans="1:48" ht="21.75" customHeight="1"/>
    <row r="13" spans="1:48" ht="21.75" customHeight="1"/>
    <row r="14" spans="1:48" ht="21.75" customHeight="1"/>
    <row r="15" spans="1:48" ht="21.75" customHeight="1"/>
    <row r="16" spans="1:48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</sheetData>
  <sheetProtection algorithmName="SHA-512" hashValue="SpP4ZjktWvZVJnqFGTbzhbnu+m7L4tooP5wahS7N35qcnrnE5z+Aa3Pd0jzWllQW1nnnHhi6QcOeqhQlYO/dhQ==" saltValue="+Ofj7qwRoZ1gAJcM/jcNUA==" spinCount="100000" sheet="1" objects="1" scenarios="1"/>
  <mergeCells count="33">
    <mergeCell ref="AE9:AI9"/>
    <mergeCell ref="AK9:AM9"/>
    <mergeCell ref="AO9:AQ9"/>
    <mergeCell ref="AS9:AT9"/>
    <mergeCell ref="G8:I8"/>
    <mergeCell ref="K8:M8"/>
    <mergeCell ref="O8:Q8"/>
    <mergeCell ref="G9:I9"/>
    <mergeCell ref="K9:M9"/>
    <mergeCell ref="O9:Q9"/>
    <mergeCell ref="S9:W9"/>
    <mergeCell ref="Y9:AC9"/>
    <mergeCell ref="AS7:AT7"/>
    <mergeCell ref="AE8:AI8"/>
    <mergeCell ref="AK8:AM8"/>
    <mergeCell ref="AO8:AQ8"/>
    <mergeCell ref="AS8:AT8"/>
    <mergeCell ref="A5:AV5"/>
    <mergeCell ref="A1:AV1"/>
    <mergeCell ref="A2:AV2"/>
    <mergeCell ref="A3:AV3"/>
    <mergeCell ref="S8:W8"/>
    <mergeCell ref="Y8:AC8"/>
    <mergeCell ref="C6:W6"/>
    <mergeCell ref="Y6:AV6"/>
    <mergeCell ref="G7:I7"/>
    <mergeCell ref="K7:M7"/>
    <mergeCell ref="O7:Q7"/>
    <mergeCell ref="S7:W7"/>
    <mergeCell ref="Y7:AC7"/>
    <mergeCell ref="AE7:AI7"/>
    <mergeCell ref="AK7:AM7"/>
    <mergeCell ref="AO7:AQ7"/>
  </mergeCells>
  <pageMargins left="0.39" right="0.39" top="0.39" bottom="0.39" header="0" footer="0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4"/>
  <sheetViews>
    <sheetView rightToLeft="1" view="pageBreakPreview" topLeftCell="B1" zoomScaleNormal="100" zoomScaleSheetLayoutView="100" workbookViewId="0">
      <selection activeCell="J11" sqref="J11"/>
    </sheetView>
  </sheetViews>
  <sheetFormatPr defaultRowHeight="12.75"/>
  <cols>
    <col min="1" max="1" width="5.140625" customWidth="1"/>
    <col min="2" max="2" width="50" customWidth="1"/>
    <col min="3" max="3" width="1.28515625" customWidth="1"/>
    <col min="4" max="4" width="18.140625" customWidth="1"/>
    <col min="5" max="5" width="1.28515625" customWidth="1"/>
    <col min="6" max="6" width="16.28515625" customWidth="1"/>
    <col min="7" max="7" width="1.28515625" customWidth="1"/>
    <col min="8" max="8" width="17.7109375" customWidth="1"/>
    <col min="9" max="9" width="1.28515625" customWidth="1"/>
    <col min="10" max="10" width="18.710937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21.75" customHeight="1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ht="21.75" customHeight="1">
      <c r="A3" s="104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ht="14.45" customHeight="1"/>
    <row r="5" spans="1:12" ht="30.75" customHeight="1">
      <c r="A5" s="1" t="s">
        <v>93</v>
      </c>
      <c r="B5" s="103" t="s">
        <v>94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</row>
    <row r="6" spans="1:12" ht="14.45" customHeight="1">
      <c r="D6" s="2" t="s">
        <v>7</v>
      </c>
      <c r="F6" s="97" t="s">
        <v>8</v>
      </c>
      <c r="G6" s="97"/>
      <c r="H6" s="97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97" t="s">
        <v>95</v>
      </c>
      <c r="B8" s="97"/>
      <c r="D8" s="2" t="s">
        <v>96</v>
      </c>
      <c r="F8" s="2" t="s">
        <v>97</v>
      </c>
      <c r="H8" s="2" t="s">
        <v>98</v>
      </c>
      <c r="J8" s="2" t="s">
        <v>96</v>
      </c>
      <c r="L8" s="2" t="s">
        <v>18</v>
      </c>
    </row>
    <row r="9" spans="1:12" ht="30.75" customHeight="1">
      <c r="A9" s="106" t="s">
        <v>99</v>
      </c>
      <c r="B9" s="106"/>
      <c r="D9" s="14">
        <v>16532184983</v>
      </c>
      <c r="E9" s="15"/>
      <c r="F9" s="14">
        <v>24635733516</v>
      </c>
      <c r="G9" s="15"/>
      <c r="H9" s="14">
        <v>35737481916</v>
      </c>
      <c r="I9" s="15"/>
      <c r="J9" s="14">
        <v>5430436583</v>
      </c>
      <c r="K9" s="15"/>
      <c r="L9" s="16" t="s">
        <v>100</v>
      </c>
    </row>
    <row r="10" spans="1:12" ht="29.25" customHeight="1">
      <c r="A10" s="111" t="s">
        <v>101</v>
      </c>
      <c r="B10" s="111"/>
      <c r="D10" s="19">
        <v>749520173</v>
      </c>
      <c r="E10" s="15"/>
      <c r="F10" s="19">
        <v>1454338</v>
      </c>
      <c r="G10" s="15"/>
      <c r="H10" s="19">
        <v>395631068</v>
      </c>
      <c r="I10" s="15"/>
      <c r="J10" s="19">
        <v>355343443</v>
      </c>
      <c r="K10" s="15"/>
      <c r="L10" s="20" t="s">
        <v>102</v>
      </c>
    </row>
    <row r="11" spans="1:12" ht="21.75" customHeight="1">
      <c r="A11" s="102" t="s">
        <v>78</v>
      </c>
      <c r="B11" s="102"/>
      <c r="D11" s="21">
        <f>SUM(D9:D10)</f>
        <v>17281705156</v>
      </c>
      <c r="E11" s="15"/>
      <c r="F11" s="21">
        <f>SUM(F9:F10)</f>
        <v>24637187854</v>
      </c>
      <c r="G11" s="15"/>
      <c r="H11" s="21">
        <f>SUM(H9:H10)</f>
        <v>36133112984</v>
      </c>
      <c r="I11" s="15"/>
      <c r="J11" s="21">
        <f>SUM(J9:J10)</f>
        <v>5785780026</v>
      </c>
      <c r="K11" s="15"/>
      <c r="L11" s="22">
        <f>SUM(L9:L10)</f>
        <v>0</v>
      </c>
    </row>
    <row r="13" spans="1:12">
      <c r="J13" s="39"/>
    </row>
    <row r="14" spans="1:12">
      <c r="J14" s="39"/>
    </row>
  </sheetData>
  <sheetProtection algorithmName="SHA-512" hashValue="RbQ6Q2KEvfhdyFnX8uEZ//WL2bs8LKnWZWN/NrPSzzFf9g10OR27PSTkwosKpMIHqLo8ZCJrQR+FqT6FZHByPQ==" saltValue="ES6sLNn9XgkXfvS7dmGqZQ==" spinCount="100000" sheet="1" objects="1" scenarios="1"/>
  <mergeCells count="9"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paperSize="9" scale="9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5"/>
  <sheetViews>
    <sheetView rightToLeft="1" view="pageBreakPreview" zoomScaleNormal="100" zoomScaleSheetLayoutView="100" workbookViewId="0">
      <selection activeCell="J23" sqref="J23"/>
    </sheetView>
  </sheetViews>
  <sheetFormatPr defaultRowHeight="12.75"/>
  <cols>
    <col min="1" max="1" width="2.5703125" customWidth="1"/>
    <col min="2" max="2" width="49.57031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7.7109375" customWidth="1"/>
    <col min="9" max="9" width="1.28515625" customWidth="1"/>
    <col min="10" max="10" width="19.42578125" customWidth="1"/>
    <col min="11" max="11" width="0.28515625" customWidth="1"/>
    <col min="12" max="12" width="16" bestFit="1" customWidth="1"/>
    <col min="13" max="13" width="20.7109375" customWidth="1"/>
    <col min="14" max="14" width="18.7109375" customWidth="1"/>
    <col min="15" max="15" width="29.85546875" customWidth="1"/>
    <col min="16" max="16" width="14.42578125" bestFit="1" customWidth="1"/>
    <col min="17" max="17" width="14.85546875" bestFit="1" customWidth="1"/>
    <col min="18" max="18" width="12.7109375" bestFit="1" customWidth="1"/>
  </cols>
  <sheetData>
    <row r="1" spans="1:18" ht="29.1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8" ht="21.75" customHeight="1">
      <c r="A2" s="104" t="s">
        <v>103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8" ht="21.75" customHeight="1">
      <c r="A3" s="104" t="s">
        <v>2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18" ht="14.45" customHeight="1"/>
    <row r="5" spans="1:18" ht="29.1" customHeight="1">
      <c r="A5" s="1" t="s">
        <v>104</v>
      </c>
      <c r="B5" s="103" t="s">
        <v>105</v>
      </c>
      <c r="C5" s="103"/>
      <c r="D5" s="103"/>
      <c r="E5" s="103"/>
      <c r="F5" s="103"/>
      <c r="G5" s="103"/>
      <c r="H5" s="103"/>
      <c r="I5" s="103"/>
      <c r="J5" s="103"/>
    </row>
    <row r="6" spans="1:18" ht="14.45" customHeight="1"/>
    <row r="7" spans="1:18" ht="14.45" customHeight="1">
      <c r="A7" s="97" t="s">
        <v>106</v>
      </c>
      <c r="B7" s="97"/>
      <c r="D7" s="2" t="s">
        <v>107</v>
      </c>
      <c r="F7" s="2" t="s">
        <v>96</v>
      </c>
      <c r="H7" s="2" t="s">
        <v>108</v>
      </c>
      <c r="J7" s="2" t="s">
        <v>109</v>
      </c>
    </row>
    <row r="8" spans="1:18" ht="26.25" customHeight="1">
      <c r="A8" s="106" t="s">
        <v>110</v>
      </c>
      <c r="B8" s="106"/>
      <c r="D8" s="25" t="s">
        <v>111</v>
      </c>
      <c r="E8" s="15"/>
      <c r="F8" s="14">
        <f>'1-2'!T79</f>
        <v>242025685034</v>
      </c>
      <c r="G8" s="15"/>
      <c r="H8" s="16">
        <f>F8/$F$12*100</f>
        <v>98.778173296069639</v>
      </c>
      <c r="I8" s="15"/>
      <c r="J8" s="16">
        <f>F8/1919564243174*100</f>
        <v>12.608365981740235</v>
      </c>
    </row>
    <row r="9" spans="1:18" ht="21.75" customHeight="1">
      <c r="A9" s="6" t="s">
        <v>113</v>
      </c>
      <c r="B9" s="6"/>
      <c r="D9" s="26" t="s">
        <v>112</v>
      </c>
      <c r="E9" s="15"/>
      <c r="F9" s="17">
        <f>'2-2'!R10</f>
        <v>2364433420</v>
      </c>
      <c r="G9" s="15"/>
      <c r="H9" s="18">
        <f>F9/$F$12*100</f>
        <v>0.96499846317951188</v>
      </c>
      <c r="I9" s="15"/>
      <c r="J9" s="18">
        <f>F9/1919564243174*100</f>
        <v>0.1231755294675842</v>
      </c>
      <c r="M9" s="42"/>
      <c r="N9" s="42"/>
    </row>
    <row r="10" spans="1:18" ht="21.75" customHeight="1">
      <c r="A10" s="6" t="s">
        <v>115</v>
      </c>
      <c r="B10" s="6"/>
      <c r="D10" s="26" t="s">
        <v>114</v>
      </c>
      <c r="E10" s="15"/>
      <c r="F10" s="17">
        <f>'3-2'!H10</f>
        <v>129433495</v>
      </c>
      <c r="G10" s="15"/>
      <c r="H10" s="18">
        <f>F10/$F$12*100</f>
        <v>5.2825815564285603E-2</v>
      </c>
      <c r="I10" s="15"/>
      <c r="J10" s="18">
        <f>F10/1919564243174*100</f>
        <v>6.7428582012958151E-3</v>
      </c>
    </row>
    <row r="11" spans="1:18" ht="21.75" customHeight="1">
      <c r="A11" s="111" t="s">
        <v>117</v>
      </c>
      <c r="B11" s="111"/>
      <c r="D11" s="26" t="s">
        <v>116</v>
      </c>
      <c r="E11" s="15"/>
      <c r="F11" s="19">
        <f>'4-2'!F10</f>
        <v>499845513</v>
      </c>
      <c r="G11" s="15"/>
      <c r="H11" s="18">
        <f>F11/$F$12*100</f>
        <v>0.20400242518656955</v>
      </c>
      <c r="I11" s="15"/>
      <c r="J11" s="18">
        <f>F11/1919564243174*100</f>
        <v>2.6039530314104272E-2</v>
      </c>
    </row>
    <row r="12" spans="1:18" ht="21.75" customHeight="1">
      <c r="A12" s="102" t="s">
        <v>78</v>
      </c>
      <c r="B12" s="102"/>
      <c r="D12" s="21"/>
      <c r="E12" s="15"/>
      <c r="F12" s="21">
        <f>SUM(F8:F11)</f>
        <v>245019397462</v>
      </c>
      <c r="G12" s="15"/>
      <c r="H12" s="22">
        <f>SUM(H8:H11)</f>
        <v>100.00000000000001</v>
      </c>
      <c r="I12" s="15"/>
      <c r="J12" s="22">
        <f>SUM(J8:J11)</f>
        <v>12.76432389972322</v>
      </c>
      <c r="L12" s="42"/>
      <c r="M12" s="39"/>
    </row>
    <row r="13" spans="1:18">
      <c r="L13" s="44"/>
    </row>
    <row r="14" spans="1:18">
      <c r="O14" s="73"/>
      <c r="P14" s="74"/>
      <c r="Q14" s="39"/>
      <c r="R14" s="39"/>
    </row>
    <row r="15" spans="1:18">
      <c r="O15" s="73"/>
      <c r="P15" s="74"/>
    </row>
    <row r="16" spans="1:18">
      <c r="O16" s="73"/>
      <c r="P16" s="74"/>
    </row>
    <row r="17" spans="8:16">
      <c r="O17" s="73"/>
      <c r="P17" s="74"/>
    </row>
    <row r="18" spans="8:16">
      <c r="O18" s="73"/>
      <c r="P18" s="74"/>
    </row>
    <row r="19" spans="8:16">
      <c r="H19" s="59"/>
      <c r="O19" s="75"/>
      <c r="P19" s="76"/>
    </row>
    <row r="22" spans="8:16">
      <c r="H22" s="59"/>
    </row>
    <row r="25" spans="8:16">
      <c r="H25" s="39"/>
    </row>
  </sheetData>
  <sheetProtection algorithmName="SHA-512" hashValue="3PF4KE5gHgIxhmvZdInwfuHY3G/JYgC9Rx2+TRkZFPhxBeGcoD+9rYiQor8rxgWlrhG5LXyZ5VMORx38PWJbHA==" saltValue="aukXMfkW2oYGmZWVvybWhw==" spinCount="100000" sheet="1" objects="1" scenarios="1"/>
  <mergeCells count="8">
    <mergeCell ref="A12:B12"/>
    <mergeCell ref="A8:B8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90"/>
  <sheetViews>
    <sheetView rightToLeft="1" view="pageBreakPreview" zoomScale="85" zoomScaleNormal="100" zoomScaleSheetLayoutView="85" workbookViewId="0">
      <selection activeCell="D114" sqref="D114"/>
    </sheetView>
  </sheetViews>
  <sheetFormatPr defaultRowHeight="12.75"/>
  <cols>
    <col min="1" max="1" width="48.7109375" bestFit="1" customWidth="1"/>
    <col min="2" max="2" width="22.42578125" customWidth="1"/>
    <col min="3" max="3" width="1.28515625" customWidth="1"/>
    <col min="4" max="4" width="13" customWidth="1"/>
    <col min="5" max="5" width="1.28515625" customWidth="1"/>
    <col min="6" max="6" width="18.42578125" bestFit="1" customWidth="1"/>
    <col min="7" max="7" width="1.28515625" customWidth="1"/>
    <col min="8" max="8" width="18.85546875" customWidth="1"/>
    <col min="9" max="9" width="1.28515625" customWidth="1"/>
    <col min="10" max="10" width="20.28515625" customWidth="1"/>
    <col min="11" max="11" width="1.28515625" customWidth="1"/>
    <col min="12" max="12" width="17" customWidth="1"/>
    <col min="13" max="13" width="1.28515625" customWidth="1"/>
    <col min="14" max="14" width="20.140625" bestFit="1" customWidth="1"/>
    <col min="15" max="15" width="1.28515625" customWidth="1"/>
    <col min="16" max="16" width="18" bestFit="1" customWidth="1"/>
    <col min="17" max="17" width="1.28515625" customWidth="1"/>
    <col min="18" max="18" width="20" bestFit="1" customWidth="1"/>
    <col min="19" max="19" width="1.28515625" customWidth="1"/>
    <col min="20" max="20" width="20.28515625" bestFit="1" customWidth="1"/>
    <col min="21" max="21" width="1.28515625" customWidth="1"/>
    <col min="22" max="22" width="17.42578125" style="15" customWidth="1"/>
    <col min="23" max="23" width="0.28515625" customWidth="1"/>
  </cols>
  <sheetData>
    <row r="1" spans="1:22" ht="29.1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</row>
    <row r="2" spans="1:22" ht="21.75" customHeight="1">
      <c r="A2" s="63" t="s">
        <v>103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2" ht="21.75" customHeight="1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4" spans="1:22" ht="14.45" customHeight="1"/>
    <row r="5" spans="1:22" ht="24">
      <c r="A5" s="1" t="s">
        <v>118</v>
      </c>
      <c r="B5" s="64" t="s">
        <v>119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</row>
    <row r="6" spans="1:22" ht="21">
      <c r="D6" s="65" t="s">
        <v>120</v>
      </c>
      <c r="E6" s="65"/>
      <c r="F6" s="65"/>
      <c r="G6" s="65"/>
      <c r="H6" s="65"/>
      <c r="I6" s="65"/>
      <c r="J6" s="65"/>
      <c r="K6" s="65"/>
      <c r="L6" s="65"/>
      <c r="N6" s="65" t="s">
        <v>121</v>
      </c>
      <c r="O6" s="65"/>
      <c r="P6" s="65"/>
      <c r="Q6" s="65"/>
      <c r="R6" s="65"/>
      <c r="S6" s="65"/>
      <c r="T6" s="65"/>
      <c r="U6" s="65"/>
      <c r="V6" s="65"/>
    </row>
    <row r="7" spans="1:22" ht="21">
      <c r="D7" s="3"/>
      <c r="E7" s="3"/>
      <c r="F7" s="3"/>
      <c r="G7" s="3"/>
      <c r="H7" s="3"/>
      <c r="I7" s="3"/>
      <c r="J7" s="66" t="s">
        <v>78</v>
      </c>
      <c r="K7" s="66"/>
      <c r="L7" s="66"/>
      <c r="N7" s="3"/>
      <c r="O7" s="3"/>
      <c r="P7" s="3"/>
      <c r="Q7" s="3"/>
      <c r="R7" s="3"/>
      <c r="S7" s="3"/>
      <c r="T7" s="66" t="s">
        <v>78</v>
      </c>
      <c r="U7" s="66"/>
      <c r="V7" s="66"/>
    </row>
    <row r="8" spans="1:22" ht="21">
      <c r="A8" s="65" t="s">
        <v>122</v>
      </c>
      <c r="B8" s="65"/>
      <c r="D8" s="2" t="s">
        <v>123</v>
      </c>
      <c r="F8" s="2" t="s">
        <v>124</v>
      </c>
      <c r="H8" s="2" t="s">
        <v>125</v>
      </c>
      <c r="J8" s="4" t="s">
        <v>96</v>
      </c>
      <c r="K8" s="3"/>
      <c r="L8" s="4" t="s">
        <v>108</v>
      </c>
      <c r="N8" s="2" t="s">
        <v>123</v>
      </c>
      <c r="P8" s="65" t="s">
        <v>124</v>
      </c>
      <c r="R8" s="2" t="s">
        <v>125</v>
      </c>
      <c r="T8" s="4" t="s">
        <v>96</v>
      </c>
      <c r="U8" s="3"/>
      <c r="V8" s="4" t="s">
        <v>108</v>
      </c>
    </row>
    <row r="9" spans="1:22" ht="21.75" customHeight="1">
      <c r="A9" s="67" t="s">
        <v>57</v>
      </c>
      <c r="B9" s="67"/>
      <c r="D9" s="34">
        <v>0</v>
      </c>
      <c r="E9" s="35"/>
      <c r="F9" s="34">
        <v>178609322</v>
      </c>
      <c r="G9" s="35"/>
      <c r="H9" s="45">
        <v>-236784408</v>
      </c>
      <c r="I9" s="35"/>
      <c r="J9" s="34">
        <v>-58175086</v>
      </c>
      <c r="K9" s="35"/>
      <c r="L9" s="34">
        <f>J9/222050247025*100</f>
        <v>-2.6199063851277876E-2</v>
      </c>
      <c r="M9" s="35"/>
      <c r="N9" s="34">
        <v>1221512600</v>
      </c>
      <c r="O9" s="35"/>
      <c r="P9" s="68">
        <v>-6144589170</v>
      </c>
      <c r="Q9" s="35"/>
      <c r="R9" s="34">
        <v>-624099548</v>
      </c>
      <c r="S9" s="35"/>
      <c r="T9" s="34">
        <f>N9+P9+R9</f>
        <v>-5547176118</v>
      </c>
      <c r="U9" s="54"/>
      <c r="V9" s="55">
        <f>T9/245019397445*100</f>
        <v>-2.2639742713615916</v>
      </c>
    </row>
    <row r="10" spans="1:22" ht="21.75" customHeight="1">
      <c r="A10" s="69" t="s">
        <v>35</v>
      </c>
      <c r="B10" s="69"/>
      <c r="D10" s="36">
        <v>0</v>
      </c>
      <c r="E10" s="35"/>
      <c r="F10" s="36">
        <v>13057325849</v>
      </c>
      <c r="G10" s="35"/>
      <c r="H10" s="46">
        <v>-1371</v>
      </c>
      <c r="I10" s="35"/>
      <c r="J10" s="36">
        <v>13057324478</v>
      </c>
      <c r="K10" s="35"/>
      <c r="L10" s="61">
        <f>J10/222050247025*100</f>
        <v>5.8803467471621023</v>
      </c>
      <c r="M10" s="35"/>
      <c r="N10" s="36">
        <v>2744728000</v>
      </c>
      <c r="O10" s="35"/>
      <c r="P10" s="70">
        <v>17562165577</v>
      </c>
      <c r="Q10" s="35"/>
      <c r="R10" s="36">
        <v>-1437741220</v>
      </c>
      <c r="S10" s="35"/>
      <c r="T10" s="61">
        <f t="shared" ref="T10:T73" si="0">N10+P10+R10</f>
        <v>18869152357</v>
      </c>
      <c r="U10" s="54"/>
      <c r="V10" s="56">
        <f t="shared" ref="V10:V73" si="1">T10/245019397445*100</f>
        <v>7.7010851196936754</v>
      </c>
    </row>
    <row r="11" spans="1:22" ht="21.75" customHeight="1">
      <c r="A11" s="69" t="s">
        <v>36</v>
      </c>
      <c r="B11" s="69"/>
      <c r="D11" s="36">
        <v>0</v>
      </c>
      <c r="E11" s="35"/>
      <c r="F11" s="36">
        <v>-590869309</v>
      </c>
      <c r="G11" s="35"/>
      <c r="H11" s="46">
        <v>-758861</v>
      </c>
      <c r="I11" s="35"/>
      <c r="J11" s="36">
        <v>-591628170</v>
      </c>
      <c r="K11" s="35"/>
      <c r="L11" s="61">
        <f>J11/222050247025*100</f>
        <v>-0.26643887044781817</v>
      </c>
      <c r="M11" s="35"/>
      <c r="N11" s="36">
        <v>0</v>
      </c>
      <c r="O11" s="35"/>
      <c r="P11" s="70">
        <v>-380275247</v>
      </c>
      <c r="Q11" s="35"/>
      <c r="R11" s="36">
        <v>-113087076</v>
      </c>
      <c r="S11" s="35"/>
      <c r="T11" s="61">
        <f t="shared" si="0"/>
        <v>-493362323</v>
      </c>
      <c r="U11" s="54"/>
      <c r="V11" s="56">
        <f t="shared" si="1"/>
        <v>-0.20135643469237821</v>
      </c>
    </row>
    <row r="12" spans="1:22" ht="21.75" customHeight="1">
      <c r="A12" s="69" t="s">
        <v>42</v>
      </c>
      <c r="B12" s="69"/>
      <c r="D12" s="36">
        <v>0</v>
      </c>
      <c r="E12" s="35"/>
      <c r="F12" s="36">
        <v>598895398</v>
      </c>
      <c r="G12" s="35"/>
      <c r="H12" s="46">
        <v>246565316</v>
      </c>
      <c r="I12" s="35"/>
      <c r="J12" s="36">
        <v>845460714</v>
      </c>
      <c r="K12" s="35"/>
      <c r="L12" s="61">
        <f t="shared" ref="L12:L75" si="2">J12/222050247025*100</f>
        <v>0.38075198083648698</v>
      </c>
      <c r="M12" s="35"/>
      <c r="N12" s="36">
        <v>234028500</v>
      </c>
      <c r="O12" s="35"/>
      <c r="P12" s="70">
        <v>434792341</v>
      </c>
      <c r="Q12" s="35"/>
      <c r="R12" s="36">
        <v>227130413</v>
      </c>
      <c r="S12" s="35"/>
      <c r="T12" s="61">
        <f t="shared" si="0"/>
        <v>895951254</v>
      </c>
      <c r="U12" s="54"/>
      <c r="V12" s="56">
        <f t="shared" si="1"/>
        <v>0.36566543846844451</v>
      </c>
    </row>
    <row r="13" spans="1:22" ht="21.75" customHeight="1">
      <c r="A13" s="69" t="s">
        <v>26</v>
      </c>
      <c r="B13" s="69"/>
      <c r="D13" s="36">
        <v>0</v>
      </c>
      <c r="E13" s="35"/>
      <c r="F13" s="36">
        <v>2156779714</v>
      </c>
      <c r="G13" s="35"/>
      <c r="H13" s="46">
        <v>-551282899</v>
      </c>
      <c r="I13" s="35"/>
      <c r="J13" s="36">
        <v>1605496815</v>
      </c>
      <c r="K13" s="35"/>
      <c r="L13" s="61">
        <f t="shared" si="2"/>
        <v>0.7230331136804552</v>
      </c>
      <c r="M13" s="35"/>
      <c r="N13" s="36">
        <v>8740000000</v>
      </c>
      <c r="O13" s="35"/>
      <c r="P13" s="70">
        <v>-15799554458</v>
      </c>
      <c r="Q13" s="35"/>
      <c r="R13" s="36">
        <v>-11053765542</v>
      </c>
      <c r="S13" s="35"/>
      <c r="T13" s="61">
        <f t="shared" si="0"/>
        <v>-18113320000</v>
      </c>
      <c r="U13" s="54"/>
      <c r="V13" s="56">
        <f t="shared" si="1"/>
        <v>-7.3926065400866614</v>
      </c>
    </row>
    <row r="14" spans="1:22" ht="21.75" customHeight="1">
      <c r="A14" s="69" t="s">
        <v>41</v>
      </c>
      <c r="B14" s="69"/>
      <c r="D14" s="36">
        <v>0</v>
      </c>
      <c r="E14" s="35"/>
      <c r="F14" s="36">
        <v>6341247747</v>
      </c>
      <c r="G14" s="35"/>
      <c r="H14" s="46">
        <v>-897817507</v>
      </c>
      <c r="I14" s="35"/>
      <c r="J14" s="36">
        <v>5443430240</v>
      </c>
      <c r="K14" s="35"/>
      <c r="L14" s="61">
        <f t="shared" si="2"/>
        <v>2.4514407495287047</v>
      </c>
      <c r="M14" s="35"/>
      <c r="N14" s="36">
        <v>0</v>
      </c>
      <c r="O14" s="35"/>
      <c r="P14" s="70">
        <v>-105424887</v>
      </c>
      <c r="Q14" s="35"/>
      <c r="R14" s="36">
        <v>-353751835</v>
      </c>
      <c r="S14" s="35"/>
      <c r="T14" s="61">
        <f t="shared" si="0"/>
        <v>-459176722</v>
      </c>
      <c r="U14" s="54"/>
      <c r="V14" s="56">
        <f t="shared" si="1"/>
        <v>-0.187404232802863</v>
      </c>
    </row>
    <row r="15" spans="1:22" ht="21.75" customHeight="1">
      <c r="A15" s="69" t="s">
        <v>38</v>
      </c>
      <c r="B15" s="69"/>
      <c r="D15" s="36">
        <v>0</v>
      </c>
      <c r="E15" s="35"/>
      <c r="F15" s="36">
        <v>1431765045</v>
      </c>
      <c r="G15" s="35"/>
      <c r="H15" s="46">
        <v>-5109</v>
      </c>
      <c r="I15" s="35"/>
      <c r="J15" s="36">
        <v>1431759936</v>
      </c>
      <c r="K15" s="35"/>
      <c r="L15" s="61">
        <f t="shared" si="2"/>
        <v>0.64479096744206832</v>
      </c>
      <c r="M15" s="35"/>
      <c r="N15" s="36">
        <v>0</v>
      </c>
      <c r="O15" s="35"/>
      <c r="P15" s="70">
        <v>67243834</v>
      </c>
      <c r="Q15" s="35"/>
      <c r="R15" s="36">
        <v>-5109</v>
      </c>
      <c r="S15" s="35"/>
      <c r="T15" s="61">
        <f t="shared" si="0"/>
        <v>67238725</v>
      </c>
      <c r="U15" s="54"/>
      <c r="V15" s="56">
        <f t="shared" si="1"/>
        <v>2.744220486261428E-2</v>
      </c>
    </row>
    <row r="16" spans="1:22" ht="21.75" customHeight="1">
      <c r="A16" s="69" t="s">
        <v>126</v>
      </c>
      <c r="B16" s="69"/>
      <c r="D16" s="36">
        <v>0</v>
      </c>
      <c r="E16" s="35"/>
      <c r="F16" s="36">
        <v>0</v>
      </c>
      <c r="G16" s="35"/>
      <c r="H16" s="36">
        <v>0</v>
      </c>
      <c r="I16" s="35"/>
      <c r="J16" s="36">
        <v>0</v>
      </c>
      <c r="K16" s="35"/>
      <c r="L16" s="61">
        <f t="shared" si="2"/>
        <v>0</v>
      </c>
      <c r="M16" s="35"/>
      <c r="N16" s="36">
        <v>0</v>
      </c>
      <c r="O16" s="35"/>
      <c r="P16" s="70">
        <v>0</v>
      </c>
      <c r="Q16" s="35"/>
      <c r="R16" s="36">
        <v>-812169217</v>
      </c>
      <c r="S16" s="35"/>
      <c r="T16" s="61">
        <f t="shared" si="0"/>
        <v>-812169217</v>
      </c>
      <c r="U16" s="54"/>
      <c r="V16" s="56">
        <f t="shared" si="1"/>
        <v>-0.33147139592583041</v>
      </c>
    </row>
    <row r="17" spans="1:22" ht="21.75" customHeight="1">
      <c r="A17" s="69" t="s">
        <v>32</v>
      </c>
      <c r="B17" s="69"/>
      <c r="D17" s="36">
        <v>0</v>
      </c>
      <c r="E17" s="35"/>
      <c r="F17" s="36">
        <v>28151058221</v>
      </c>
      <c r="G17" s="35"/>
      <c r="H17" s="36">
        <v>0</v>
      </c>
      <c r="I17" s="35"/>
      <c r="J17" s="36">
        <v>28151058221</v>
      </c>
      <c r="K17" s="35"/>
      <c r="L17" s="61">
        <f t="shared" si="2"/>
        <v>12.677787391891778</v>
      </c>
      <c r="M17" s="35"/>
      <c r="N17" s="36">
        <v>15644040000</v>
      </c>
      <c r="O17" s="35"/>
      <c r="P17" s="70">
        <v>43872518252</v>
      </c>
      <c r="Q17" s="35"/>
      <c r="R17" s="36">
        <v>2480276337</v>
      </c>
      <c r="S17" s="35"/>
      <c r="T17" s="61">
        <f t="shared" si="0"/>
        <v>61996834589</v>
      </c>
      <c r="U17" s="54"/>
      <c r="V17" s="56">
        <f t="shared" si="1"/>
        <v>25.302827137560225</v>
      </c>
    </row>
    <row r="18" spans="1:22" ht="21.75" customHeight="1">
      <c r="A18" s="69" t="s">
        <v>127</v>
      </c>
      <c r="B18" s="69"/>
      <c r="D18" s="36">
        <v>0</v>
      </c>
      <c r="E18" s="35"/>
      <c r="F18" s="36">
        <v>0</v>
      </c>
      <c r="G18" s="35"/>
      <c r="H18" s="36">
        <v>0</v>
      </c>
      <c r="I18" s="35"/>
      <c r="J18" s="36">
        <v>0</v>
      </c>
      <c r="K18" s="35"/>
      <c r="L18" s="61">
        <f t="shared" si="2"/>
        <v>0</v>
      </c>
      <c r="M18" s="35"/>
      <c r="N18" s="36">
        <v>0</v>
      </c>
      <c r="O18" s="35"/>
      <c r="P18" s="70">
        <v>0</v>
      </c>
      <c r="Q18" s="35"/>
      <c r="R18" s="36">
        <v>98781518</v>
      </c>
      <c r="S18" s="35"/>
      <c r="T18" s="61">
        <f t="shared" si="0"/>
        <v>98781518</v>
      </c>
      <c r="U18" s="54"/>
      <c r="V18" s="56">
        <f t="shared" si="1"/>
        <v>4.0315795006464213E-2</v>
      </c>
    </row>
    <row r="19" spans="1:22" ht="21.75" customHeight="1">
      <c r="A19" s="69" t="s">
        <v>44</v>
      </c>
      <c r="B19" s="69"/>
      <c r="D19" s="36">
        <v>0</v>
      </c>
      <c r="E19" s="35"/>
      <c r="F19" s="36">
        <v>1658988534</v>
      </c>
      <c r="G19" s="35"/>
      <c r="H19" s="36">
        <v>0</v>
      </c>
      <c r="I19" s="35"/>
      <c r="J19" s="36">
        <v>1658988534</v>
      </c>
      <c r="K19" s="35"/>
      <c r="L19" s="61">
        <f t="shared" si="2"/>
        <v>0.74712303013705683</v>
      </c>
      <c r="M19" s="35"/>
      <c r="N19" s="36">
        <v>2480000000</v>
      </c>
      <c r="O19" s="35"/>
      <c r="P19" s="70">
        <v>-4930882587</v>
      </c>
      <c r="Q19" s="35"/>
      <c r="R19" s="36">
        <v>-457282444</v>
      </c>
      <c r="S19" s="35"/>
      <c r="T19" s="61">
        <f t="shared" si="0"/>
        <v>-2908165031</v>
      </c>
      <c r="U19" s="54"/>
      <c r="V19" s="56">
        <f t="shared" si="1"/>
        <v>-1.1869121634146544</v>
      </c>
    </row>
    <row r="20" spans="1:22" ht="21.75" customHeight="1">
      <c r="A20" s="69" t="s">
        <v>40</v>
      </c>
      <c r="B20" s="69"/>
      <c r="D20" s="36">
        <v>0</v>
      </c>
      <c r="E20" s="35"/>
      <c r="F20" s="36">
        <v>13352756696</v>
      </c>
      <c r="G20" s="35"/>
      <c r="H20" s="36">
        <v>0</v>
      </c>
      <c r="I20" s="35"/>
      <c r="J20" s="36">
        <v>13352756696</v>
      </c>
      <c r="K20" s="35"/>
      <c r="L20" s="61">
        <f t="shared" si="2"/>
        <v>6.0133942091479193</v>
      </c>
      <c r="M20" s="35"/>
      <c r="N20" s="36">
        <v>4220000000</v>
      </c>
      <c r="O20" s="35"/>
      <c r="P20" s="70">
        <v>3500280964</v>
      </c>
      <c r="Q20" s="35"/>
      <c r="R20" s="36">
        <v>-145212123</v>
      </c>
      <c r="S20" s="35"/>
      <c r="T20" s="61">
        <f t="shared" si="0"/>
        <v>7575068841</v>
      </c>
      <c r="U20" s="54"/>
      <c r="V20" s="56">
        <f t="shared" si="1"/>
        <v>3.0916200594691245</v>
      </c>
    </row>
    <row r="21" spans="1:22" ht="21.75" customHeight="1">
      <c r="A21" s="69" t="s">
        <v>27</v>
      </c>
      <c r="B21" s="69"/>
      <c r="D21" s="36">
        <v>0</v>
      </c>
      <c r="E21" s="35"/>
      <c r="F21" s="36">
        <v>1206086978</v>
      </c>
      <c r="G21" s="35"/>
      <c r="H21" s="36">
        <v>0</v>
      </c>
      <c r="I21" s="35"/>
      <c r="J21" s="36">
        <v>1206086978</v>
      </c>
      <c r="K21" s="35"/>
      <c r="L21" s="61">
        <f t="shared" si="2"/>
        <v>0.54315948491793842</v>
      </c>
      <c r="M21" s="35"/>
      <c r="N21" s="36">
        <v>5317432800</v>
      </c>
      <c r="O21" s="35"/>
      <c r="P21" s="70">
        <v>-2565567584</v>
      </c>
      <c r="Q21" s="35"/>
      <c r="R21" s="36">
        <v>-671935557</v>
      </c>
      <c r="S21" s="35"/>
      <c r="T21" s="61">
        <f t="shared" si="0"/>
        <v>2079929659</v>
      </c>
      <c r="U21" s="54"/>
      <c r="V21" s="56">
        <f t="shared" si="1"/>
        <v>0.84888367234960893</v>
      </c>
    </row>
    <row r="22" spans="1:22" ht="21.75" customHeight="1">
      <c r="A22" s="69" t="s">
        <v>23</v>
      </c>
      <c r="B22" s="69"/>
      <c r="D22" s="36">
        <v>0</v>
      </c>
      <c r="E22" s="35"/>
      <c r="F22" s="36">
        <v>2429458200</v>
      </c>
      <c r="G22" s="35"/>
      <c r="H22" s="36">
        <v>0</v>
      </c>
      <c r="I22" s="35"/>
      <c r="J22" s="36">
        <v>2429458200</v>
      </c>
      <c r="K22" s="35"/>
      <c r="L22" s="61">
        <f t="shared" si="2"/>
        <v>1.0941029035317733</v>
      </c>
      <c r="M22" s="35"/>
      <c r="N22" s="36">
        <v>2509000000</v>
      </c>
      <c r="O22" s="35"/>
      <c r="P22" s="70">
        <v>1615021997</v>
      </c>
      <c r="Q22" s="35"/>
      <c r="R22" s="36">
        <v>-2412647</v>
      </c>
      <c r="S22" s="35"/>
      <c r="T22" s="61">
        <f t="shared" si="0"/>
        <v>4121609350</v>
      </c>
      <c r="U22" s="54"/>
      <c r="V22" s="56">
        <f t="shared" si="1"/>
        <v>1.6821563488356819</v>
      </c>
    </row>
    <row r="23" spans="1:22" ht="21.75" customHeight="1">
      <c r="A23" s="69" t="s">
        <v>128</v>
      </c>
      <c r="B23" s="69"/>
      <c r="D23" s="36">
        <v>0</v>
      </c>
      <c r="E23" s="35"/>
      <c r="F23" s="36">
        <v>0</v>
      </c>
      <c r="G23" s="35"/>
      <c r="H23" s="36">
        <v>0</v>
      </c>
      <c r="I23" s="35"/>
      <c r="J23" s="36">
        <v>0</v>
      </c>
      <c r="K23" s="35"/>
      <c r="L23" s="61">
        <f t="shared" si="2"/>
        <v>0</v>
      </c>
      <c r="M23" s="35"/>
      <c r="N23" s="36">
        <v>0</v>
      </c>
      <c r="O23" s="35"/>
      <c r="P23" s="70">
        <v>0</v>
      </c>
      <c r="Q23" s="35"/>
      <c r="R23" s="36">
        <v>-304368368</v>
      </c>
      <c r="S23" s="35"/>
      <c r="T23" s="61">
        <f t="shared" si="0"/>
        <v>-304368368</v>
      </c>
      <c r="U23" s="54"/>
      <c r="V23" s="56">
        <f t="shared" si="1"/>
        <v>-0.12422215186792393</v>
      </c>
    </row>
    <row r="24" spans="1:22" ht="21.75" customHeight="1">
      <c r="A24" s="69" t="s">
        <v>56</v>
      </c>
      <c r="B24" s="69"/>
      <c r="D24" s="36">
        <v>0</v>
      </c>
      <c r="E24" s="35"/>
      <c r="F24" s="36">
        <v>6061562801</v>
      </c>
      <c r="G24" s="35"/>
      <c r="H24" s="36">
        <v>0</v>
      </c>
      <c r="I24" s="35"/>
      <c r="J24" s="36">
        <v>6061562801</v>
      </c>
      <c r="K24" s="35"/>
      <c r="L24" s="61">
        <f t="shared" si="2"/>
        <v>2.7298158332233453</v>
      </c>
      <c r="M24" s="35"/>
      <c r="N24" s="36">
        <v>2939425020</v>
      </c>
      <c r="O24" s="35"/>
      <c r="P24" s="70">
        <v>-1277540762</v>
      </c>
      <c r="Q24" s="35"/>
      <c r="R24" s="36">
        <v>-9315488</v>
      </c>
      <c r="S24" s="35"/>
      <c r="T24" s="61">
        <f t="shared" si="0"/>
        <v>1652568770</v>
      </c>
      <c r="U24" s="54"/>
      <c r="V24" s="56">
        <f t="shared" si="1"/>
        <v>0.67446446576579944</v>
      </c>
    </row>
    <row r="25" spans="1:22" ht="21.75" customHeight="1">
      <c r="A25" s="69" t="s">
        <v>37</v>
      </c>
      <c r="B25" s="69"/>
      <c r="D25" s="36">
        <v>0</v>
      </c>
      <c r="E25" s="35"/>
      <c r="F25" s="36">
        <v>634528875</v>
      </c>
      <c r="G25" s="35"/>
      <c r="H25" s="36">
        <v>0</v>
      </c>
      <c r="I25" s="35"/>
      <c r="J25" s="36">
        <v>634528875</v>
      </c>
      <c r="K25" s="35"/>
      <c r="L25" s="61">
        <f t="shared" si="2"/>
        <v>0.28575913942962661</v>
      </c>
      <c r="M25" s="35"/>
      <c r="N25" s="36">
        <v>280000000</v>
      </c>
      <c r="O25" s="35"/>
      <c r="P25" s="70">
        <v>-2894180886</v>
      </c>
      <c r="Q25" s="35"/>
      <c r="R25" s="36">
        <v>-2050277547</v>
      </c>
      <c r="S25" s="35"/>
      <c r="T25" s="61">
        <f t="shared" si="0"/>
        <v>-4664458433</v>
      </c>
      <c r="U25" s="54"/>
      <c r="V25" s="56">
        <f t="shared" si="1"/>
        <v>-1.9037098620108395</v>
      </c>
    </row>
    <row r="26" spans="1:22" ht="21.75" customHeight="1">
      <c r="A26" s="69" t="s">
        <v>129</v>
      </c>
      <c r="B26" s="69"/>
      <c r="D26" s="36">
        <v>0</v>
      </c>
      <c r="E26" s="35"/>
      <c r="F26" s="36">
        <v>0</v>
      </c>
      <c r="G26" s="35"/>
      <c r="H26" s="36">
        <v>0</v>
      </c>
      <c r="I26" s="35"/>
      <c r="J26" s="36">
        <v>0</v>
      </c>
      <c r="K26" s="35"/>
      <c r="L26" s="61">
        <f t="shared" si="2"/>
        <v>0</v>
      </c>
      <c r="M26" s="35"/>
      <c r="N26" s="36">
        <v>0</v>
      </c>
      <c r="O26" s="35"/>
      <c r="P26" s="70">
        <v>0</v>
      </c>
      <c r="Q26" s="35"/>
      <c r="R26" s="36">
        <v>20930004</v>
      </c>
      <c r="S26" s="35"/>
      <c r="T26" s="61">
        <f t="shared" si="0"/>
        <v>20930004</v>
      </c>
      <c r="U26" s="54"/>
      <c r="V26" s="56">
        <f t="shared" si="1"/>
        <v>8.5421824632060817E-3</v>
      </c>
    </row>
    <row r="27" spans="1:22" ht="21.75" customHeight="1">
      <c r="A27" s="69" t="s">
        <v>130</v>
      </c>
      <c r="B27" s="69"/>
      <c r="D27" s="36">
        <v>0</v>
      </c>
      <c r="E27" s="35"/>
      <c r="F27" s="36">
        <v>0</v>
      </c>
      <c r="G27" s="35"/>
      <c r="H27" s="36">
        <v>0</v>
      </c>
      <c r="I27" s="35"/>
      <c r="J27" s="36">
        <v>0</v>
      </c>
      <c r="K27" s="35"/>
      <c r="L27" s="61">
        <f t="shared" si="2"/>
        <v>0</v>
      </c>
      <c r="M27" s="35"/>
      <c r="N27" s="36">
        <v>1924831540</v>
      </c>
      <c r="O27" s="35"/>
      <c r="P27" s="70">
        <v>0</v>
      </c>
      <c r="Q27" s="35"/>
      <c r="R27" s="36">
        <v>-8841605329</v>
      </c>
      <c r="S27" s="35"/>
      <c r="T27" s="61">
        <f t="shared" si="0"/>
        <v>-6916773789</v>
      </c>
      <c r="U27" s="54"/>
      <c r="V27" s="56">
        <f t="shared" si="1"/>
        <v>-2.8229494730320779</v>
      </c>
    </row>
    <row r="28" spans="1:22" ht="21.75" customHeight="1">
      <c r="A28" s="69" t="s">
        <v>69</v>
      </c>
      <c r="B28" s="69"/>
      <c r="D28" s="36">
        <v>0</v>
      </c>
      <c r="E28" s="35"/>
      <c r="F28" s="36">
        <v>1300421935</v>
      </c>
      <c r="G28" s="35"/>
      <c r="H28" s="36">
        <v>0</v>
      </c>
      <c r="I28" s="35"/>
      <c r="J28" s="36">
        <v>1300421935</v>
      </c>
      <c r="K28" s="35"/>
      <c r="L28" s="61">
        <f t="shared" si="2"/>
        <v>0.58564309313899987</v>
      </c>
      <c r="M28" s="35"/>
      <c r="N28" s="36">
        <v>17680270080</v>
      </c>
      <c r="O28" s="35"/>
      <c r="P28" s="70">
        <v>2811405907</v>
      </c>
      <c r="Q28" s="35"/>
      <c r="R28" s="36">
        <v>20679122763</v>
      </c>
      <c r="S28" s="35"/>
      <c r="T28" s="61">
        <f t="shared" si="0"/>
        <v>41170798750</v>
      </c>
      <c r="U28" s="54"/>
      <c r="V28" s="56">
        <f t="shared" si="1"/>
        <v>16.803077298907198</v>
      </c>
    </row>
    <row r="29" spans="1:22" ht="21.75" customHeight="1">
      <c r="A29" s="69" t="s">
        <v>33</v>
      </c>
      <c r="B29" s="69"/>
      <c r="D29" s="36">
        <v>0</v>
      </c>
      <c r="E29" s="35"/>
      <c r="F29" s="36">
        <v>18655237621</v>
      </c>
      <c r="G29" s="35"/>
      <c r="H29" s="36">
        <v>0</v>
      </c>
      <c r="I29" s="35"/>
      <c r="J29" s="36">
        <v>18655237621</v>
      </c>
      <c r="K29" s="35"/>
      <c r="L29" s="61">
        <f t="shared" si="2"/>
        <v>8.4013586433433058</v>
      </c>
      <c r="M29" s="35"/>
      <c r="N29" s="36">
        <v>12939650232</v>
      </c>
      <c r="O29" s="35"/>
      <c r="P29" s="70">
        <v>22546514178</v>
      </c>
      <c r="Q29" s="35"/>
      <c r="R29" s="36">
        <v>58517602</v>
      </c>
      <c r="S29" s="35"/>
      <c r="T29" s="61">
        <f t="shared" si="0"/>
        <v>35544682012</v>
      </c>
      <c r="U29" s="54"/>
      <c r="V29" s="56">
        <f t="shared" si="1"/>
        <v>14.506884917133464</v>
      </c>
    </row>
    <row r="30" spans="1:22" ht="21.75" customHeight="1">
      <c r="A30" s="69" t="s">
        <v>28</v>
      </c>
      <c r="B30" s="69"/>
      <c r="D30" s="36">
        <v>0</v>
      </c>
      <c r="E30" s="35"/>
      <c r="F30" s="36">
        <v>1437501202</v>
      </c>
      <c r="G30" s="35"/>
      <c r="H30" s="36">
        <v>0</v>
      </c>
      <c r="I30" s="35"/>
      <c r="J30" s="36">
        <v>1437501202</v>
      </c>
      <c r="K30" s="35"/>
      <c r="L30" s="61">
        <f t="shared" si="2"/>
        <v>0.64737653808516404</v>
      </c>
      <c r="M30" s="35"/>
      <c r="N30" s="36">
        <v>8468379900</v>
      </c>
      <c r="O30" s="35"/>
      <c r="P30" s="70">
        <v>-3263873269</v>
      </c>
      <c r="Q30" s="35"/>
      <c r="R30" s="36">
        <v>-49973544</v>
      </c>
      <c r="S30" s="35"/>
      <c r="T30" s="61">
        <f t="shared" si="0"/>
        <v>5154533087</v>
      </c>
      <c r="U30" s="54"/>
      <c r="V30" s="56">
        <f t="shared" si="1"/>
        <v>2.1037244972235509</v>
      </c>
    </row>
    <row r="31" spans="1:22" ht="21.75" customHeight="1">
      <c r="A31" s="69" t="s">
        <v>30</v>
      </c>
      <c r="B31" s="69"/>
      <c r="D31" s="36">
        <v>0</v>
      </c>
      <c r="E31" s="35"/>
      <c r="F31" s="36">
        <v>1896647400</v>
      </c>
      <c r="G31" s="35"/>
      <c r="H31" s="36">
        <v>0</v>
      </c>
      <c r="I31" s="35"/>
      <c r="J31" s="36">
        <v>1896647400</v>
      </c>
      <c r="K31" s="35"/>
      <c r="L31" s="61">
        <f t="shared" si="2"/>
        <v>0.8541523485837248</v>
      </c>
      <c r="M31" s="35"/>
      <c r="N31" s="36">
        <v>2663356920</v>
      </c>
      <c r="O31" s="35"/>
      <c r="P31" s="70">
        <v>-15012142757</v>
      </c>
      <c r="Q31" s="35"/>
      <c r="R31" s="36">
        <v>-1239586668</v>
      </c>
      <c r="S31" s="35"/>
      <c r="T31" s="61">
        <f t="shared" si="0"/>
        <v>-13588372505</v>
      </c>
      <c r="U31" s="54"/>
      <c r="V31" s="56">
        <f t="shared" si="1"/>
        <v>-5.5458354100516507</v>
      </c>
    </row>
    <row r="32" spans="1:22" ht="21.75" customHeight="1">
      <c r="A32" s="69" t="s">
        <v>24</v>
      </c>
      <c r="B32" s="69"/>
      <c r="D32" s="36">
        <v>0</v>
      </c>
      <c r="E32" s="35"/>
      <c r="F32" s="36">
        <v>1723504407</v>
      </c>
      <c r="G32" s="35"/>
      <c r="H32" s="36">
        <v>0</v>
      </c>
      <c r="I32" s="35"/>
      <c r="J32" s="36">
        <v>1723504407</v>
      </c>
      <c r="K32" s="35"/>
      <c r="L32" s="61">
        <f t="shared" si="2"/>
        <v>0.77617765802618344</v>
      </c>
      <c r="M32" s="35"/>
      <c r="N32" s="36">
        <v>1132159000</v>
      </c>
      <c r="O32" s="35"/>
      <c r="P32" s="70">
        <v>565370273</v>
      </c>
      <c r="Q32" s="35"/>
      <c r="R32" s="36">
        <v>62286024</v>
      </c>
      <c r="S32" s="35"/>
      <c r="T32" s="61">
        <f t="shared" si="0"/>
        <v>1759815297</v>
      </c>
      <c r="U32" s="54"/>
      <c r="V32" s="56">
        <f t="shared" si="1"/>
        <v>0.71823509295627475</v>
      </c>
    </row>
    <row r="33" spans="1:22" ht="21.75" customHeight="1">
      <c r="A33" s="69" t="s">
        <v>64</v>
      </c>
      <c r="B33" s="69"/>
      <c r="D33" s="36">
        <v>0</v>
      </c>
      <c r="E33" s="35"/>
      <c r="F33" s="36">
        <v>3320953120</v>
      </c>
      <c r="G33" s="35"/>
      <c r="H33" s="36">
        <v>0</v>
      </c>
      <c r="I33" s="35"/>
      <c r="J33" s="36">
        <v>3320953120</v>
      </c>
      <c r="K33" s="35"/>
      <c r="L33" s="61">
        <f t="shared" si="2"/>
        <v>1.4955863208862377</v>
      </c>
      <c r="M33" s="35"/>
      <c r="N33" s="36">
        <v>0</v>
      </c>
      <c r="O33" s="35"/>
      <c r="P33" s="70">
        <v>-15222490501</v>
      </c>
      <c r="Q33" s="35"/>
      <c r="R33" s="36">
        <v>-3062885</v>
      </c>
      <c r="S33" s="35"/>
      <c r="T33" s="61">
        <f t="shared" si="0"/>
        <v>-15225553386</v>
      </c>
      <c r="U33" s="54"/>
      <c r="V33" s="56">
        <f t="shared" si="1"/>
        <v>-6.2140196020266973</v>
      </c>
    </row>
    <row r="34" spans="1:22" ht="21.75" customHeight="1">
      <c r="A34" s="69" t="s">
        <v>34</v>
      </c>
      <c r="B34" s="69"/>
      <c r="D34" s="36">
        <v>0</v>
      </c>
      <c r="E34" s="35"/>
      <c r="F34" s="36">
        <v>872766357</v>
      </c>
      <c r="G34" s="35"/>
      <c r="H34" s="36">
        <v>0</v>
      </c>
      <c r="I34" s="35"/>
      <c r="J34" s="36">
        <v>872766357</v>
      </c>
      <c r="K34" s="35"/>
      <c r="L34" s="61">
        <f t="shared" si="2"/>
        <v>0.39304903673524749</v>
      </c>
      <c r="M34" s="35"/>
      <c r="N34" s="36">
        <v>1078800000</v>
      </c>
      <c r="O34" s="35"/>
      <c r="P34" s="70">
        <v>1035602877</v>
      </c>
      <c r="Q34" s="35"/>
      <c r="R34" s="36">
        <v>-1265284655</v>
      </c>
      <c r="S34" s="35"/>
      <c r="T34" s="61">
        <f t="shared" si="0"/>
        <v>849118222</v>
      </c>
      <c r="U34" s="54"/>
      <c r="V34" s="56">
        <f t="shared" si="1"/>
        <v>0.34655142852132892</v>
      </c>
    </row>
    <row r="35" spans="1:22" ht="21.75" customHeight="1">
      <c r="A35" s="69" t="s">
        <v>48</v>
      </c>
      <c r="B35" s="69"/>
      <c r="D35" s="36">
        <v>0</v>
      </c>
      <c r="E35" s="35"/>
      <c r="F35" s="36">
        <v>14123634888</v>
      </c>
      <c r="G35" s="35"/>
      <c r="H35" s="36">
        <v>0</v>
      </c>
      <c r="I35" s="35"/>
      <c r="J35" s="36">
        <v>14123634888</v>
      </c>
      <c r="K35" s="35"/>
      <c r="L35" s="61">
        <f t="shared" si="2"/>
        <v>6.3605580616219086</v>
      </c>
      <c r="M35" s="35"/>
      <c r="N35" s="36">
        <v>11014088000</v>
      </c>
      <c r="O35" s="35"/>
      <c r="P35" s="70">
        <v>-6401450852</v>
      </c>
      <c r="Q35" s="35"/>
      <c r="R35" s="36">
        <v>-316521063</v>
      </c>
      <c r="S35" s="35"/>
      <c r="T35" s="61">
        <f t="shared" si="0"/>
        <v>4296116085</v>
      </c>
      <c r="U35" s="54"/>
      <c r="V35" s="56">
        <f t="shared" si="1"/>
        <v>1.753377948766019</v>
      </c>
    </row>
    <row r="36" spans="1:22" ht="21.75" customHeight="1">
      <c r="A36" s="69" t="s">
        <v>51</v>
      </c>
      <c r="B36" s="69"/>
      <c r="D36" s="36">
        <v>0</v>
      </c>
      <c r="E36" s="35"/>
      <c r="F36" s="36">
        <v>2011957200</v>
      </c>
      <c r="G36" s="35"/>
      <c r="H36" s="36">
        <v>0</v>
      </c>
      <c r="I36" s="35"/>
      <c r="J36" s="36">
        <v>2011957200</v>
      </c>
      <c r="K36" s="35"/>
      <c r="L36" s="61">
        <f t="shared" si="2"/>
        <v>0.90608194629636218</v>
      </c>
      <c r="M36" s="35"/>
      <c r="N36" s="36">
        <v>7000000000</v>
      </c>
      <c r="O36" s="35"/>
      <c r="P36" s="70">
        <v>-3897073621</v>
      </c>
      <c r="Q36" s="35"/>
      <c r="R36" s="36">
        <v>-4909096439</v>
      </c>
      <c r="S36" s="35"/>
      <c r="T36" s="61">
        <f t="shared" si="0"/>
        <v>-1806170060</v>
      </c>
      <c r="U36" s="54"/>
      <c r="V36" s="56">
        <f t="shared" si="1"/>
        <v>-0.73715390652098656</v>
      </c>
    </row>
    <row r="37" spans="1:22" ht="21.75" customHeight="1">
      <c r="A37" s="69" t="s">
        <v>131</v>
      </c>
      <c r="B37" s="69"/>
      <c r="D37" s="36">
        <v>0</v>
      </c>
      <c r="E37" s="35"/>
      <c r="F37" s="36">
        <v>0</v>
      </c>
      <c r="G37" s="35"/>
      <c r="H37" s="36">
        <v>0</v>
      </c>
      <c r="I37" s="35"/>
      <c r="J37" s="36">
        <v>0</v>
      </c>
      <c r="K37" s="35"/>
      <c r="L37" s="61">
        <f t="shared" si="2"/>
        <v>0</v>
      </c>
      <c r="M37" s="35"/>
      <c r="N37" s="36">
        <v>2604000000</v>
      </c>
      <c r="O37" s="35"/>
      <c r="P37" s="70">
        <v>0</v>
      </c>
      <c r="Q37" s="35"/>
      <c r="R37" s="36">
        <v>-18841495695</v>
      </c>
      <c r="S37" s="35"/>
      <c r="T37" s="61">
        <f t="shared" si="0"/>
        <v>-16237495695</v>
      </c>
      <c r="U37" s="54"/>
      <c r="V37" s="56">
        <f t="shared" si="1"/>
        <v>-6.627024580225271</v>
      </c>
    </row>
    <row r="38" spans="1:22" ht="21.75" customHeight="1">
      <c r="A38" s="69" t="s">
        <v>53</v>
      </c>
      <c r="B38" s="69"/>
      <c r="D38" s="36">
        <v>0</v>
      </c>
      <c r="E38" s="35"/>
      <c r="F38" s="36">
        <v>6475979841</v>
      </c>
      <c r="G38" s="35"/>
      <c r="H38" s="36">
        <v>0</v>
      </c>
      <c r="I38" s="35"/>
      <c r="J38" s="36">
        <v>6475979841</v>
      </c>
      <c r="K38" s="35"/>
      <c r="L38" s="61">
        <f t="shared" si="2"/>
        <v>2.9164479336385911</v>
      </c>
      <c r="M38" s="35"/>
      <c r="N38" s="36">
        <v>749287770</v>
      </c>
      <c r="O38" s="35"/>
      <c r="P38" s="70">
        <v>-4357028033</v>
      </c>
      <c r="Q38" s="35"/>
      <c r="R38" s="36">
        <v>21028846</v>
      </c>
      <c r="S38" s="35"/>
      <c r="T38" s="61">
        <f t="shared" si="0"/>
        <v>-3586711417</v>
      </c>
      <c r="U38" s="54"/>
      <c r="V38" s="56">
        <f t="shared" si="1"/>
        <v>-1.463847946081541</v>
      </c>
    </row>
    <row r="39" spans="1:22" ht="21.75" customHeight="1">
      <c r="A39" s="69" t="s">
        <v>50</v>
      </c>
      <c r="B39" s="69"/>
      <c r="D39" s="36">
        <v>0</v>
      </c>
      <c r="E39" s="35"/>
      <c r="F39" s="36">
        <v>8947248848</v>
      </c>
      <c r="G39" s="35"/>
      <c r="H39" s="36">
        <v>0</v>
      </c>
      <c r="I39" s="35"/>
      <c r="J39" s="36">
        <v>8947248848</v>
      </c>
      <c r="K39" s="35"/>
      <c r="L39" s="61">
        <f t="shared" si="2"/>
        <v>4.0293802722014789</v>
      </c>
      <c r="M39" s="35"/>
      <c r="N39" s="36">
        <v>10394306400</v>
      </c>
      <c r="O39" s="35"/>
      <c r="P39" s="70">
        <v>7231924295</v>
      </c>
      <c r="Q39" s="35"/>
      <c r="R39" s="36">
        <v>-1927955595</v>
      </c>
      <c r="S39" s="35"/>
      <c r="T39" s="61">
        <f t="shared" si="0"/>
        <v>15698275100</v>
      </c>
      <c r="U39" s="54"/>
      <c r="V39" s="56">
        <f t="shared" si="1"/>
        <v>6.4069519653127971</v>
      </c>
    </row>
    <row r="40" spans="1:22" ht="21.75" customHeight="1">
      <c r="A40" s="69" t="s">
        <v>58</v>
      </c>
      <c r="B40" s="69"/>
      <c r="D40" s="36">
        <v>0</v>
      </c>
      <c r="E40" s="35"/>
      <c r="F40" s="36">
        <v>247916070</v>
      </c>
      <c r="G40" s="35"/>
      <c r="H40" s="36">
        <v>0</v>
      </c>
      <c r="I40" s="35"/>
      <c r="J40" s="36">
        <v>247916070</v>
      </c>
      <c r="K40" s="35"/>
      <c r="L40" s="61">
        <f t="shared" si="2"/>
        <v>0.11164863508217032</v>
      </c>
      <c r="M40" s="35"/>
      <c r="N40" s="36">
        <v>1972300000</v>
      </c>
      <c r="O40" s="35"/>
      <c r="P40" s="70">
        <v>-3710192240</v>
      </c>
      <c r="Q40" s="35"/>
      <c r="R40" s="36">
        <v>-1507759500</v>
      </c>
      <c r="S40" s="35"/>
      <c r="T40" s="61">
        <f t="shared" si="0"/>
        <v>-3245651740</v>
      </c>
      <c r="U40" s="54"/>
      <c r="V40" s="56">
        <f t="shared" si="1"/>
        <v>-1.3246509353319906</v>
      </c>
    </row>
    <row r="41" spans="1:22" ht="21.75" customHeight="1">
      <c r="A41" s="69" t="s">
        <v>65</v>
      </c>
      <c r="B41" s="69"/>
      <c r="D41" s="36">
        <v>0</v>
      </c>
      <c r="E41" s="35"/>
      <c r="F41" s="36">
        <v>-6212812</v>
      </c>
      <c r="G41" s="35"/>
      <c r="H41" s="36">
        <v>0</v>
      </c>
      <c r="I41" s="35"/>
      <c r="J41" s="36">
        <v>-6212812</v>
      </c>
      <c r="K41" s="35"/>
      <c r="L41" s="61">
        <f t="shared" si="2"/>
        <v>-2.7979306860669772E-3</v>
      </c>
      <c r="M41" s="35"/>
      <c r="N41" s="36">
        <v>125000000</v>
      </c>
      <c r="O41" s="35"/>
      <c r="P41" s="70">
        <v>238180402</v>
      </c>
      <c r="Q41" s="35"/>
      <c r="R41" s="36">
        <v>766559463</v>
      </c>
      <c r="S41" s="35"/>
      <c r="T41" s="61">
        <f t="shared" si="0"/>
        <v>1129739865</v>
      </c>
      <c r="U41" s="54"/>
      <c r="V41" s="56">
        <f t="shared" si="1"/>
        <v>0.46108180690208211</v>
      </c>
    </row>
    <row r="42" spans="1:22" ht="21.75" customHeight="1">
      <c r="A42" s="69" t="s">
        <v>47</v>
      </c>
      <c r="B42" s="69"/>
      <c r="D42" s="36">
        <v>0</v>
      </c>
      <c r="E42" s="35"/>
      <c r="F42" s="36">
        <v>966490004</v>
      </c>
      <c r="G42" s="35"/>
      <c r="H42" s="36">
        <v>0</v>
      </c>
      <c r="I42" s="35"/>
      <c r="J42" s="36">
        <v>966490004</v>
      </c>
      <c r="K42" s="35"/>
      <c r="L42" s="61">
        <f t="shared" si="2"/>
        <v>0.43525734240285974</v>
      </c>
      <c r="M42" s="35"/>
      <c r="N42" s="36">
        <v>147044860</v>
      </c>
      <c r="O42" s="35"/>
      <c r="P42" s="70">
        <v>-524735730</v>
      </c>
      <c r="Q42" s="35"/>
      <c r="R42" s="36">
        <v>-198434293</v>
      </c>
      <c r="S42" s="35"/>
      <c r="T42" s="61">
        <f t="shared" si="0"/>
        <v>-576125163</v>
      </c>
      <c r="U42" s="54"/>
      <c r="V42" s="56">
        <f t="shared" si="1"/>
        <v>-0.23513451139284761</v>
      </c>
    </row>
    <row r="43" spans="1:22" ht="21.75" customHeight="1">
      <c r="A43" s="69" t="s">
        <v>39</v>
      </c>
      <c r="B43" s="69"/>
      <c r="D43" s="36">
        <v>0</v>
      </c>
      <c r="E43" s="35"/>
      <c r="F43" s="36">
        <v>-2457800525</v>
      </c>
      <c r="G43" s="35"/>
      <c r="H43" s="36">
        <v>0</v>
      </c>
      <c r="I43" s="35"/>
      <c r="J43" s="36">
        <v>-2457800525</v>
      </c>
      <c r="K43" s="35"/>
      <c r="L43" s="61">
        <f t="shared" si="2"/>
        <v>-1.1068668276344154</v>
      </c>
      <c r="M43" s="35"/>
      <c r="N43" s="36">
        <v>2557254900</v>
      </c>
      <c r="O43" s="35"/>
      <c r="P43" s="70">
        <v>9106632670</v>
      </c>
      <c r="Q43" s="35"/>
      <c r="R43" s="36">
        <v>317334697</v>
      </c>
      <c r="S43" s="35"/>
      <c r="T43" s="61">
        <f t="shared" si="0"/>
        <v>11981222267</v>
      </c>
      <c r="U43" s="54"/>
      <c r="V43" s="56">
        <f t="shared" si="1"/>
        <v>4.8899076530010035</v>
      </c>
    </row>
    <row r="44" spans="1:22" ht="21.75" customHeight="1">
      <c r="A44" s="69" t="s">
        <v>54</v>
      </c>
      <c r="B44" s="69"/>
      <c r="D44" s="36">
        <v>0</v>
      </c>
      <c r="E44" s="35"/>
      <c r="F44" s="36">
        <v>21644325</v>
      </c>
      <c r="G44" s="35"/>
      <c r="H44" s="36">
        <v>0</v>
      </c>
      <c r="I44" s="35"/>
      <c r="J44" s="36">
        <v>21644325</v>
      </c>
      <c r="K44" s="35"/>
      <c r="L44" s="61">
        <f t="shared" si="2"/>
        <v>9.747489719100888E-3</v>
      </c>
      <c r="M44" s="35"/>
      <c r="N44" s="36">
        <v>4354776</v>
      </c>
      <c r="O44" s="35"/>
      <c r="P44" s="70">
        <v>-343151209</v>
      </c>
      <c r="Q44" s="35"/>
      <c r="R44" s="36">
        <v>-5282289</v>
      </c>
      <c r="S44" s="35"/>
      <c r="T44" s="61">
        <f t="shared" si="0"/>
        <v>-344078722</v>
      </c>
      <c r="U44" s="54"/>
      <c r="V44" s="56">
        <f t="shared" si="1"/>
        <v>-0.14042917646029884</v>
      </c>
    </row>
    <row r="45" spans="1:22" ht="21.75" customHeight="1">
      <c r="A45" s="69" t="s">
        <v>22</v>
      </c>
      <c r="B45" s="69"/>
      <c r="D45" s="36">
        <v>0</v>
      </c>
      <c r="E45" s="35"/>
      <c r="F45" s="36">
        <v>585557578</v>
      </c>
      <c r="G45" s="35"/>
      <c r="H45" s="36">
        <v>0</v>
      </c>
      <c r="I45" s="35"/>
      <c r="J45" s="36">
        <v>585557578</v>
      </c>
      <c r="K45" s="35"/>
      <c r="L45" s="61">
        <f t="shared" si="2"/>
        <v>0.263704988328193</v>
      </c>
      <c r="M45" s="35"/>
      <c r="N45" s="36">
        <v>500000000</v>
      </c>
      <c r="O45" s="35"/>
      <c r="P45" s="70">
        <v>-52088200</v>
      </c>
      <c r="Q45" s="35"/>
      <c r="R45" s="36">
        <v>2023845388</v>
      </c>
      <c r="S45" s="35"/>
      <c r="T45" s="61">
        <f t="shared" si="0"/>
        <v>2471757188</v>
      </c>
      <c r="U45" s="54"/>
      <c r="V45" s="56">
        <f t="shared" si="1"/>
        <v>1.0088006148798241</v>
      </c>
    </row>
    <row r="46" spans="1:22" ht="21.75" customHeight="1">
      <c r="A46" s="69" t="s">
        <v>66</v>
      </c>
      <c r="B46" s="69"/>
      <c r="D46" s="36">
        <v>0</v>
      </c>
      <c r="E46" s="35"/>
      <c r="F46" s="36">
        <v>3197574164</v>
      </c>
      <c r="G46" s="35"/>
      <c r="H46" s="36">
        <v>0</v>
      </c>
      <c r="I46" s="35"/>
      <c r="J46" s="36">
        <v>3197574164</v>
      </c>
      <c r="K46" s="35"/>
      <c r="L46" s="61">
        <f t="shared" si="2"/>
        <v>1.4400227907154699</v>
      </c>
      <c r="M46" s="35"/>
      <c r="N46" s="36">
        <v>0</v>
      </c>
      <c r="O46" s="35"/>
      <c r="P46" s="70">
        <v>647563954</v>
      </c>
      <c r="Q46" s="35"/>
      <c r="R46" s="36">
        <v>504636494</v>
      </c>
      <c r="S46" s="35"/>
      <c r="T46" s="61">
        <f t="shared" si="0"/>
        <v>1152200448</v>
      </c>
      <c r="U46" s="54"/>
      <c r="V46" s="56">
        <f t="shared" si="1"/>
        <v>0.47024866603005866</v>
      </c>
    </row>
    <row r="47" spans="1:22" ht="21.75" customHeight="1">
      <c r="A47" s="69" t="s">
        <v>132</v>
      </c>
      <c r="B47" s="69"/>
      <c r="D47" s="36">
        <v>0</v>
      </c>
      <c r="E47" s="35"/>
      <c r="F47" s="36">
        <v>0</v>
      </c>
      <c r="G47" s="35"/>
      <c r="H47" s="36">
        <v>0</v>
      </c>
      <c r="I47" s="35"/>
      <c r="J47" s="36">
        <v>0</v>
      </c>
      <c r="K47" s="35"/>
      <c r="L47" s="61">
        <f t="shared" si="2"/>
        <v>0</v>
      </c>
      <c r="M47" s="35"/>
      <c r="N47" s="36">
        <v>0</v>
      </c>
      <c r="O47" s="35"/>
      <c r="P47" s="70">
        <v>0</v>
      </c>
      <c r="Q47" s="35"/>
      <c r="R47" s="36">
        <v>-155610777</v>
      </c>
      <c r="S47" s="35"/>
      <c r="T47" s="61">
        <f t="shared" si="0"/>
        <v>-155610777</v>
      </c>
      <c r="U47" s="54"/>
      <c r="V47" s="56">
        <f t="shared" si="1"/>
        <v>-6.3509574598039839E-2</v>
      </c>
    </row>
    <row r="48" spans="1:22" ht="21.75" customHeight="1">
      <c r="A48" s="69" t="s">
        <v>63</v>
      </c>
      <c r="B48" s="69"/>
      <c r="D48" s="36">
        <v>0</v>
      </c>
      <c r="E48" s="35"/>
      <c r="F48" s="36">
        <v>8233989940</v>
      </c>
      <c r="G48" s="35"/>
      <c r="H48" s="36">
        <v>0</v>
      </c>
      <c r="I48" s="35"/>
      <c r="J48" s="36">
        <v>8233989940</v>
      </c>
      <c r="K48" s="35"/>
      <c r="L48" s="61">
        <f t="shared" si="2"/>
        <v>3.7081651789709373</v>
      </c>
      <c r="M48" s="35"/>
      <c r="N48" s="36">
        <v>4362210000</v>
      </c>
      <c r="O48" s="35"/>
      <c r="P48" s="70">
        <v>152911823</v>
      </c>
      <c r="Q48" s="35"/>
      <c r="R48" s="36">
        <v>-2906754714</v>
      </c>
      <c r="S48" s="35"/>
      <c r="T48" s="61">
        <f t="shared" si="0"/>
        <v>1608367109</v>
      </c>
      <c r="U48" s="54"/>
      <c r="V48" s="56">
        <f t="shared" si="1"/>
        <v>0.65642439977064815</v>
      </c>
    </row>
    <row r="49" spans="1:22" ht="21.75" customHeight="1">
      <c r="A49" s="69" t="s">
        <v>133</v>
      </c>
      <c r="B49" s="69"/>
      <c r="D49" s="36">
        <v>0</v>
      </c>
      <c r="E49" s="35"/>
      <c r="F49" s="36">
        <v>0</v>
      </c>
      <c r="G49" s="35"/>
      <c r="H49" s="36">
        <v>0</v>
      </c>
      <c r="I49" s="35"/>
      <c r="J49" s="36">
        <v>0</v>
      </c>
      <c r="K49" s="35"/>
      <c r="L49" s="61">
        <f t="shared" si="2"/>
        <v>0</v>
      </c>
      <c r="M49" s="35"/>
      <c r="N49" s="36">
        <v>0</v>
      </c>
      <c r="O49" s="35"/>
      <c r="P49" s="70">
        <v>0</v>
      </c>
      <c r="Q49" s="35"/>
      <c r="R49" s="36">
        <v>-1162508220</v>
      </c>
      <c r="S49" s="35"/>
      <c r="T49" s="61">
        <f t="shared" si="0"/>
        <v>-1162508220</v>
      </c>
      <c r="U49" s="54"/>
      <c r="V49" s="56">
        <f t="shared" si="1"/>
        <v>-0.4744555868320387</v>
      </c>
    </row>
    <row r="50" spans="1:22" ht="21.75" customHeight="1">
      <c r="A50" s="69" t="s">
        <v>134</v>
      </c>
      <c r="B50" s="69"/>
      <c r="D50" s="36">
        <v>0</v>
      </c>
      <c r="E50" s="35"/>
      <c r="F50" s="36">
        <v>0</v>
      </c>
      <c r="G50" s="35"/>
      <c r="H50" s="36">
        <v>0</v>
      </c>
      <c r="I50" s="35"/>
      <c r="J50" s="36">
        <v>0</v>
      </c>
      <c r="K50" s="35"/>
      <c r="L50" s="61">
        <f t="shared" si="2"/>
        <v>0</v>
      </c>
      <c r="M50" s="35"/>
      <c r="N50" s="36">
        <v>601545000</v>
      </c>
      <c r="O50" s="35"/>
      <c r="P50" s="70">
        <v>0</v>
      </c>
      <c r="Q50" s="35"/>
      <c r="R50" s="36">
        <v>-1403391083</v>
      </c>
      <c r="S50" s="35"/>
      <c r="T50" s="61">
        <f t="shared" si="0"/>
        <v>-801846083</v>
      </c>
      <c r="U50" s="54"/>
      <c r="V50" s="56">
        <f t="shared" si="1"/>
        <v>-0.3272582054161618</v>
      </c>
    </row>
    <row r="51" spans="1:22" ht="21.75" customHeight="1">
      <c r="A51" s="69" t="s">
        <v>45</v>
      </c>
      <c r="B51" s="69"/>
      <c r="D51" s="36">
        <v>0</v>
      </c>
      <c r="E51" s="35"/>
      <c r="F51" s="36">
        <v>-2298243600</v>
      </c>
      <c r="G51" s="35"/>
      <c r="H51" s="36">
        <v>0</v>
      </c>
      <c r="I51" s="35"/>
      <c r="J51" s="36">
        <v>-2298243600</v>
      </c>
      <c r="K51" s="35"/>
      <c r="L51" s="61">
        <f t="shared" si="2"/>
        <v>-1.0350106026863584</v>
      </c>
      <c r="M51" s="35"/>
      <c r="N51" s="36">
        <v>18578228900</v>
      </c>
      <c r="O51" s="35"/>
      <c r="P51" s="70">
        <v>27866158369</v>
      </c>
      <c r="Q51" s="35"/>
      <c r="R51" s="36">
        <v>22171504149</v>
      </c>
      <c r="S51" s="35"/>
      <c r="T51" s="61">
        <f t="shared" si="0"/>
        <v>68615891418</v>
      </c>
      <c r="U51" s="54"/>
      <c r="V51" s="56">
        <f t="shared" si="1"/>
        <v>28.00426910420525</v>
      </c>
    </row>
    <row r="52" spans="1:22" ht="21.75" customHeight="1">
      <c r="A52" s="69" t="s">
        <v>135</v>
      </c>
      <c r="B52" s="69"/>
      <c r="D52" s="36">
        <v>0</v>
      </c>
      <c r="E52" s="35"/>
      <c r="F52" s="36">
        <v>0</v>
      </c>
      <c r="G52" s="35"/>
      <c r="H52" s="36">
        <v>0</v>
      </c>
      <c r="I52" s="35"/>
      <c r="J52" s="36">
        <v>0</v>
      </c>
      <c r="K52" s="35"/>
      <c r="L52" s="61">
        <f t="shared" si="2"/>
        <v>0</v>
      </c>
      <c r="M52" s="35"/>
      <c r="N52" s="36">
        <v>0</v>
      </c>
      <c r="O52" s="35"/>
      <c r="P52" s="70">
        <v>0</v>
      </c>
      <c r="Q52" s="35"/>
      <c r="R52" s="36">
        <v>213203845</v>
      </c>
      <c r="S52" s="35"/>
      <c r="T52" s="61">
        <f t="shared" si="0"/>
        <v>213203845</v>
      </c>
      <c r="U52" s="54"/>
      <c r="V52" s="56">
        <f t="shared" si="1"/>
        <v>8.701508828412588E-2</v>
      </c>
    </row>
    <row r="53" spans="1:22" ht="21.75" customHeight="1">
      <c r="A53" s="69" t="s">
        <v>60</v>
      </c>
      <c r="B53" s="69"/>
      <c r="D53" s="36">
        <v>0</v>
      </c>
      <c r="E53" s="35"/>
      <c r="F53" s="36">
        <v>765683137</v>
      </c>
      <c r="G53" s="35"/>
      <c r="H53" s="36">
        <v>0</v>
      </c>
      <c r="I53" s="35"/>
      <c r="J53" s="36">
        <v>765683137</v>
      </c>
      <c r="K53" s="35"/>
      <c r="L53" s="61">
        <f t="shared" si="2"/>
        <v>0.34482426714607256</v>
      </c>
      <c r="M53" s="35"/>
      <c r="N53" s="36">
        <v>102911604</v>
      </c>
      <c r="O53" s="35"/>
      <c r="P53" s="70">
        <v>811464517</v>
      </c>
      <c r="Q53" s="35"/>
      <c r="R53" s="36">
        <v>3073224208</v>
      </c>
      <c r="S53" s="35"/>
      <c r="T53" s="61">
        <f t="shared" si="0"/>
        <v>3987600329</v>
      </c>
      <c r="U53" s="54"/>
      <c r="V53" s="56">
        <f t="shared" si="1"/>
        <v>1.6274631194842868</v>
      </c>
    </row>
    <row r="54" spans="1:22" ht="21.75" customHeight="1">
      <c r="A54" s="69" t="s">
        <v>59</v>
      </c>
      <c r="B54" s="69"/>
      <c r="D54" s="36">
        <v>0</v>
      </c>
      <c r="E54" s="35"/>
      <c r="F54" s="36">
        <v>866029084</v>
      </c>
      <c r="G54" s="35"/>
      <c r="H54" s="36">
        <v>0</v>
      </c>
      <c r="I54" s="35"/>
      <c r="J54" s="36">
        <v>866029084</v>
      </c>
      <c r="K54" s="35"/>
      <c r="L54" s="61">
        <f t="shared" si="2"/>
        <v>0.39001491581430048</v>
      </c>
      <c r="M54" s="35"/>
      <c r="N54" s="36">
        <v>544508000</v>
      </c>
      <c r="O54" s="35"/>
      <c r="P54" s="70">
        <v>495080249</v>
      </c>
      <c r="Q54" s="35"/>
      <c r="R54" s="36">
        <v>-160107016</v>
      </c>
      <c r="S54" s="35"/>
      <c r="T54" s="61">
        <f t="shared" si="0"/>
        <v>879481233</v>
      </c>
      <c r="U54" s="54"/>
      <c r="V54" s="56">
        <f t="shared" si="1"/>
        <v>0.35894351311406636</v>
      </c>
    </row>
    <row r="55" spans="1:22" ht="21.75" customHeight="1">
      <c r="A55" s="69" t="s">
        <v>136</v>
      </c>
      <c r="B55" s="69"/>
      <c r="D55" s="36">
        <v>0</v>
      </c>
      <c r="E55" s="35"/>
      <c r="F55" s="36">
        <v>0</v>
      </c>
      <c r="G55" s="35"/>
      <c r="H55" s="36">
        <v>0</v>
      </c>
      <c r="I55" s="35"/>
      <c r="J55" s="36">
        <v>0</v>
      </c>
      <c r="K55" s="35"/>
      <c r="L55" s="61">
        <f t="shared" si="2"/>
        <v>0</v>
      </c>
      <c r="M55" s="35"/>
      <c r="N55" s="36">
        <v>123325440</v>
      </c>
      <c r="O55" s="35"/>
      <c r="P55" s="70">
        <v>0</v>
      </c>
      <c r="Q55" s="35"/>
      <c r="R55" s="36">
        <v>-375946750</v>
      </c>
      <c r="S55" s="35"/>
      <c r="T55" s="61">
        <f t="shared" si="0"/>
        <v>-252621310</v>
      </c>
      <c r="U55" s="54"/>
      <c r="V55" s="56">
        <f t="shared" si="1"/>
        <v>-0.10310257581002599</v>
      </c>
    </row>
    <row r="56" spans="1:22" ht="21.75" customHeight="1">
      <c r="A56" s="69" t="s">
        <v>62</v>
      </c>
      <c r="B56" s="69"/>
      <c r="D56" s="36">
        <v>0</v>
      </c>
      <c r="E56" s="35"/>
      <c r="F56" s="36">
        <v>1841094088</v>
      </c>
      <c r="G56" s="35"/>
      <c r="H56" s="36">
        <v>0</v>
      </c>
      <c r="I56" s="35"/>
      <c r="J56" s="36">
        <v>1841094088</v>
      </c>
      <c r="K56" s="35"/>
      <c r="L56" s="61">
        <f t="shared" si="2"/>
        <v>0.82913399677178312</v>
      </c>
      <c r="M56" s="35"/>
      <c r="N56" s="36">
        <v>0</v>
      </c>
      <c r="O56" s="35"/>
      <c r="P56" s="70">
        <v>-1821006310</v>
      </c>
      <c r="Q56" s="35"/>
      <c r="R56" s="36">
        <v>-3501503161</v>
      </c>
      <c r="S56" s="35"/>
      <c r="T56" s="61">
        <f t="shared" si="0"/>
        <v>-5322509471</v>
      </c>
      <c r="U56" s="54"/>
      <c r="V56" s="56">
        <f t="shared" si="1"/>
        <v>-2.1722808587817033</v>
      </c>
    </row>
    <row r="57" spans="1:22" ht="21.75" customHeight="1">
      <c r="A57" s="69" t="s">
        <v>67</v>
      </c>
      <c r="B57" s="69"/>
      <c r="D57" s="36">
        <v>0</v>
      </c>
      <c r="E57" s="35"/>
      <c r="F57" s="36">
        <v>246240636</v>
      </c>
      <c r="G57" s="35"/>
      <c r="H57" s="36">
        <v>0</v>
      </c>
      <c r="I57" s="35"/>
      <c r="J57" s="36">
        <v>246240636</v>
      </c>
      <c r="K57" s="35"/>
      <c r="L57" s="61">
        <f t="shared" si="2"/>
        <v>0.11089410586076784</v>
      </c>
      <c r="M57" s="35"/>
      <c r="N57" s="36">
        <v>1992059938</v>
      </c>
      <c r="O57" s="35"/>
      <c r="P57" s="70">
        <v>-908966500</v>
      </c>
      <c r="Q57" s="35"/>
      <c r="R57" s="36">
        <v>-55188088</v>
      </c>
      <c r="S57" s="35"/>
      <c r="T57" s="61">
        <f t="shared" si="0"/>
        <v>1027905350</v>
      </c>
      <c r="U57" s="54"/>
      <c r="V57" s="56">
        <f t="shared" si="1"/>
        <v>0.41951998932277845</v>
      </c>
    </row>
    <row r="58" spans="1:22" ht="21.75" customHeight="1">
      <c r="A58" s="69" t="s">
        <v>73</v>
      </c>
      <c r="B58" s="69"/>
      <c r="D58" s="36">
        <v>0</v>
      </c>
      <c r="E58" s="35"/>
      <c r="F58" s="36">
        <v>1398027564</v>
      </c>
      <c r="G58" s="35"/>
      <c r="H58" s="36">
        <v>0</v>
      </c>
      <c r="I58" s="35"/>
      <c r="J58" s="36">
        <v>1398027564</v>
      </c>
      <c r="K58" s="35"/>
      <c r="L58" s="61">
        <f t="shared" si="2"/>
        <v>0.62959964365299714</v>
      </c>
      <c r="M58" s="35"/>
      <c r="N58" s="36">
        <v>2727047100</v>
      </c>
      <c r="O58" s="35"/>
      <c r="P58" s="70">
        <v>1174158328</v>
      </c>
      <c r="Q58" s="35"/>
      <c r="R58" s="36">
        <v>-1606354301</v>
      </c>
      <c r="S58" s="35"/>
      <c r="T58" s="61">
        <f t="shared" si="0"/>
        <v>2294851127</v>
      </c>
      <c r="U58" s="54"/>
      <c r="V58" s="56">
        <f t="shared" si="1"/>
        <v>0.93659977574433873</v>
      </c>
    </row>
    <row r="59" spans="1:22" ht="21.75" customHeight="1">
      <c r="A59" s="69" t="s">
        <v>137</v>
      </c>
      <c r="B59" s="69"/>
      <c r="D59" s="36">
        <v>0</v>
      </c>
      <c r="E59" s="35"/>
      <c r="F59" s="36">
        <v>0</v>
      </c>
      <c r="G59" s="35"/>
      <c r="H59" s="36">
        <v>0</v>
      </c>
      <c r="I59" s="35"/>
      <c r="J59" s="36">
        <v>0</v>
      </c>
      <c r="K59" s="35"/>
      <c r="L59" s="61">
        <f t="shared" si="2"/>
        <v>0</v>
      </c>
      <c r="M59" s="35"/>
      <c r="N59" s="36">
        <v>0</v>
      </c>
      <c r="O59" s="35"/>
      <c r="P59" s="70">
        <v>0</v>
      </c>
      <c r="Q59" s="35"/>
      <c r="R59" s="36">
        <v>-20739556020</v>
      </c>
      <c r="S59" s="35"/>
      <c r="T59" s="61">
        <f t="shared" si="0"/>
        <v>-20739556020</v>
      </c>
      <c r="U59" s="54"/>
      <c r="V59" s="56">
        <f t="shared" si="1"/>
        <v>-8.4644547477737753</v>
      </c>
    </row>
    <row r="60" spans="1:22" ht="21.75" customHeight="1">
      <c r="A60" s="69" t="s">
        <v>25</v>
      </c>
      <c r="B60" s="69"/>
      <c r="D60" s="36">
        <v>0</v>
      </c>
      <c r="E60" s="35"/>
      <c r="F60" s="36">
        <v>26482796233</v>
      </c>
      <c r="G60" s="35"/>
      <c r="H60" s="36">
        <v>0</v>
      </c>
      <c r="I60" s="35"/>
      <c r="J60" s="36">
        <v>26482796233</v>
      </c>
      <c r="K60" s="35"/>
      <c r="L60" s="61">
        <f t="shared" si="2"/>
        <v>11.926488075475268</v>
      </c>
      <c r="M60" s="35"/>
      <c r="N60" s="36">
        <v>0</v>
      </c>
      <c r="O60" s="35"/>
      <c r="P60" s="70">
        <v>28284296936</v>
      </c>
      <c r="Q60" s="35"/>
      <c r="R60" s="36">
        <v>-38947457</v>
      </c>
      <c r="S60" s="35"/>
      <c r="T60" s="61">
        <f t="shared" si="0"/>
        <v>28245349479</v>
      </c>
      <c r="U60" s="54"/>
      <c r="V60" s="56">
        <f t="shared" si="1"/>
        <v>11.527801379619461</v>
      </c>
    </row>
    <row r="61" spans="1:22" ht="21.75" customHeight="1">
      <c r="A61" s="69" t="s">
        <v>21</v>
      </c>
      <c r="B61" s="69"/>
      <c r="D61" s="36">
        <v>0</v>
      </c>
      <c r="E61" s="35"/>
      <c r="F61" s="36">
        <v>23061960</v>
      </c>
      <c r="G61" s="35"/>
      <c r="H61" s="36">
        <v>0</v>
      </c>
      <c r="I61" s="35"/>
      <c r="J61" s="36">
        <v>23061960</v>
      </c>
      <c r="K61" s="35"/>
      <c r="L61" s="61">
        <f t="shared" si="2"/>
        <v>1.0385919542527471E-2</v>
      </c>
      <c r="M61" s="35"/>
      <c r="N61" s="36">
        <v>56000000</v>
      </c>
      <c r="O61" s="35"/>
      <c r="P61" s="70">
        <v>-193851205</v>
      </c>
      <c r="Q61" s="35"/>
      <c r="R61" s="36">
        <v>0</v>
      </c>
      <c r="S61" s="35"/>
      <c r="T61" s="61">
        <f t="shared" si="0"/>
        <v>-137851205</v>
      </c>
      <c r="U61" s="54"/>
      <c r="V61" s="56">
        <f t="shared" si="1"/>
        <v>-5.6261343566051232E-2</v>
      </c>
    </row>
    <row r="62" spans="1:22" ht="21.75" customHeight="1">
      <c r="A62" s="69" t="s">
        <v>46</v>
      </c>
      <c r="B62" s="69"/>
      <c r="D62" s="36">
        <v>0</v>
      </c>
      <c r="E62" s="35"/>
      <c r="F62" s="36">
        <v>1015539707</v>
      </c>
      <c r="G62" s="35"/>
      <c r="H62" s="36">
        <v>0</v>
      </c>
      <c r="I62" s="35"/>
      <c r="J62" s="36">
        <v>1015539707</v>
      </c>
      <c r="K62" s="35"/>
      <c r="L62" s="61">
        <f t="shared" si="2"/>
        <v>0.45734680353031237</v>
      </c>
      <c r="M62" s="35"/>
      <c r="N62" s="36">
        <v>28255552</v>
      </c>
      <c r="O62" s="35"/>
      <c r="P62" s="70">
        <v>828672213</v>
      </c>
      <c r="Q62" s="35"/>
      <c r="R62" s="36">
        <v>0</v>
      </c>
      <c r="S62" s="35"/>
      <c r="T62" s="61">
        <f t="shared" si="0"/>
        <v>856927765</v>
      </c>
      <c r="U62" s="54"/>
      <c r="V62" s="56">
        <f t="shared" si="1"/>
        <v>0.34973874474258976</v>
      </c>
    </row>
    <row r="63" spans="1:22" ht="21.75" customHeight="1">
      <c r="A63" s="69" t="s">
        <v>70</v>
      </c>
      <c r="B63" s="69"/>
      <c r="D63" s="36">
        <v>0</v>
      </c>
      <c r="E63" s="35"/>
      <c r="F63" s="36">
        <v>-703290375</v>
      </c>
      <c r="G63" s="35"/>
      <c r="H63" s="36">
        <v>0</v>
      </c>
      <c r="I63" s="35"/>
      <c r="J63" s="36">
        <v>-703290375</v>
      </c>
      <c r="K63" s="35"/>
      <c r="L63" s="61">
        <f t="shared" si="2"/>
        <v>-0.31672577915250799</v>
      </c>
      <c r="M63" s="35"/>
      <c r="N63" s="36">
        <v>737500000</v>
      </c>
      <c r="O63" s="35"/>
      <c r="P63" s="70">
        <v>-1615331250</v>
      </c>
      <c r="Q63" s="35"/>
      <c r="R63" s="36">
        <v>0</v>
      </c>
      <c r="S63" s="35"/>
      <c r="T63" s="61">
        <f t="shared" si="0"/>
        <v>-877831250</v>
      </c>
      <c r="U63" s="54"/>
      <c r="V63" s="56">
        <f t="shared" si="1"/>
        <v>-0.35827010398107301</v>
      </c>
    </row>
    <row r="64" spans="1:22" ht="21.75" customHeight="1">
      <c r="A64" s="69" t="s">
        <v>49</v>
      </c>
      <c r="B64" s="69"/>
      <c r="D64" s="36">
        <v>0</v>
      </c>
      <c r="E64" s="35"/>
      <c r="F64" s="36">
        <v>1284353</v>
      </c>
      <c r="G64" s="35"/>
      <c r="H64" s="36">
        <v>0</v>
      </c>
      <c r="I64" s="35"/>
      <c r="J64" s="36">
        <v>1284353</v>
      </c>
      <c r="K64" s="35"/>
      <c r="L64" s="61">
        <f t="shared" si="2"/>
        <v>5.7840647205197591E-4</v>
      </c>
      <c r="M64" s="35"/>
      <c r="N64" s="36">
        <v>789580</v>
      </c>
      <c r="O64" s="35"/>
      <c r="P64" s="70">
        <v>1220713</v>
      </c>
      <c r="Q64" s="35"/>
      <c r="R64" s="36">
        <v>0</v>
      </c>
      <c r="S64" s="35"/>
      <c r="T64" s="61">
        <f t="shared" si="0"/>
        <v>2010293</v>
      </c>
      <c r="U64" s="54"/>
      <c r="V64" s="56">
        <f t="shared" si="1"/>
        <v>8.2046279640013171E-4</v>
      </c>
    </row>
    <row r="65" spans="1:22" ht="21.75" customHeight="1">
      <c r="A65" s="69" t="s">
        <v>71</v>
      </c>
      <c r="B65" s="69"/>
      <c r="D65" s="36">
        <v>0</v>
      </c>
      <c r="E65" s="35"/>
      <c r="F65" s="36">
        <v>689964550</v>
      </c>
      <c r="G65" s="35"/>
      <c r="H65" s="36">
        <v>0</v>
      </c>
      <c r="I65" s="35"/>
      <c r="J65" s="36">
        <v>689964550</v>
      </c>
      <c r="K65" s="35"/>
      <c r="L65" s="61">
        <f t="shared" si="2"/>
        <v>0.31072451359278103</v>
      </c>
      <c r="M65" s="35"/>
      <c r="N65" s="36">
        <v>147675150</v>
      </c>
      <c r="O65" s="35"/>
      <c r="P65" s="70">
        <v>184778568</v>
      </c>
      <c r="Q65" s="35"/>
      <c r="R65" s="36">
        <v>0</v>
      </c>
      <c r="S65" s="35"/>
      <c r="T65" s="61">
        <f t="shared" si="0"/>
        <v>332453718</v>
      </c>
      <c r="U65" s="54"/>
      <c r="V65" s="56">
        <f t="shared" si="1"/>
        <v>0.13568465250781891</v>
      </c>
    </row>
    <row r="66" spans="1:22" ht="21.75" customHeight="1">
      <c r="A66" s="69" t="s">
        <v>68</v>
      </c>
      <c r="B66" s="69"/>
      <c r="D66" s="36">
        <v>0</v>
      </c>
      <c r="E66" s="35"/>
      <c r="F66" s="36">
        <v>318096000</v>
      </c>
      <c r="G66" s="35"/>
      <c r="H66" s="36">
        <v>0</v>
      </c>
      <c r="I66" s="35"/>
      <c r="J66" s="36">
        <v>318096000</v>
      </c>
      <c r="K66" s="35"/>
      <c r="L66" s="61">
        <f t="shared" si="2"/>
        <v>0.14325406265555132</v>
      </c>
      <c r="M66" s="35"/>
      <c r="N66" s="36">
        <v>0</v>
      </c>
      <c r="O66" s="35"/>
      <c r="P66" s="70">
        <v>-821518042</v>
      </c>
      <c r="Q66" s="35"/>
      <c r="R66" s="36">
        <v>0</v>
      </c>
      <c r="S66" s="35"/>
      <c r="T66" s="61">
        <f t="shared" si="0"/>
        <v>-821518042</v>
      </c>
      <c r="U66" s="54"/>
      <c r="V66" s="56">
        <f t="shared" si="1"/>
        <v>-0.33528694077553911</v>
      </c>
    </row>
    <row r="67" spans="1:22" ht="21.75" customHeight="1">
      <c r="A67" s="69" t="s">
        <v>55</v>
      </c>
      <c r="B67" s="69"/>
      <c r="D67" s="36">
        <v>0</v>
      </c>
      <c r="E67" s="35"/>
      <c r="F67" s="36">
        <v>434797470</v>
      </c>
      <c r="G67" s="35"/>
      <c r="H67" s="36">
        <v>0</v>
      </c>
      <c r="I67" s="35"/>
      <c r="J67" s="36">
        <v>434797470</v>
      </c>
      <c r="K67" s="35"/>
      <c r="L67" s="61">
        <f t="shared" si="2"/>
        <v>0.19581039689230673</v>
      </c>
      <c r="M67" s="35"/>
      <c r="N67" s="36">
        <v>0</v>
      </c>
      <c r="O67" s="35"/>
      <c r="P67" s="70">
        <v>-123641131</v>
      </c>
      <c r="Q67" s="35"/>
      <c r="R67" s="36">
        <v>0</v>
      </c>
      <c r="S67" s="35"/>
      <c r="T67" s="61">
        <f t="shared" si="0"/>
        <v>-123641131</v>
      </c>
      <c r="U67" s="54"/>
      <c r="V67" s="56">
        <f t="shared" si="1"/>
        <v>-5.0461772532827312E-2</v>
      </c>
    </row>
    <row r="68" spans="1:22" ht="21.75" customHeight="1">
      <c r="A68" s="69" t="s">
        <v>20</v>
      </c>
      <c r="B68" s="69"/>
      <c r="D68" s="36">
        <v>0</v>
      </c>
      <c r="E68" s="35"/>
      <c r="F68" s="36">
        <v>1975668721</v>
      </c>
      <c r="G68" s="35"/>
      <c r="H68" s="36">
        <v>0</v>
      </c>
      <c r="I68" s="35"/>
      <c r="J68" s="36">
        <v>1975668721</v>
      </c>
      <c r="K68" s="35"/>
      <c r="L68" s="61">
        <f t="shared" si="2"/>
        <v>0.88973948350418408</v>
      </c>
      <c r="M68" s="35"/>
      <c r="N68" s="36">
        <v>0</v>
      </c>
      <c r="O68" s="35"/>
      <c r="P68" s="70">
        <v>570679792</v>
      </c>
      <c r="Q68" s="35"/>
      <c r="R68" s="36">
        <v>0</v>
      </c>
      <c r="S68" s="35"/>
      <c r="T68" s="61">
        <f t="shared" si="0"/>
        <v>570679792</v>
      </c>
      <c r="U68" s="54"/>
      <c r="V68" s="56">
        <f t="shared" si="1"/>
        <v>0.23291208694123966</v>
      </c>
    </row>
    <row r="69" spans="1:22" ht="21.75" customHeight="1">
      <c r="A69" s="69" t="s">
        <v>74</v>
      </c>
      <c r="B69" s="69"/>
      <c r="D69" s="36">
        <v>0</v>
      </c>
      <c r="E69" s="35"/>
      <c r="F69" s="36">
        <v>-440750</v>
      </c>
      <c r="G69" s="35"/>
      <c r="H69" s="36">
        <v>0</v>
      </c>
      <c r="I69" s="35"/>
      <c r="J69" s="36">
        <v>-440750</v>
      </c>
      <c r="K69" s="35"/>
      <c r="L69" s="61">
        <f t="shared" si="2"/>
        <v>-1.9849110996502392E-4</v>
      </c>
      <c r="M69" s="35"/>
      <c r="N69" s="36">
        <v>0</v>
      </c>
      <c r="O69" s="35"/>
      <c r="P69" s="70">
        <v>-440750</v>
      </c>
      <c r="Q69" s="35"/>
      <c r="R69" s="36">
        <v>319852100</v>
      </c>
      <c r="S69" s="35"/>
      <c r="T69" s="61">
        <f t="shared" si="0"/>
        <v>319411350</v>
      </c>
      <c r="U69" s="54"/>
      <c r="V69" s="56">
        <f t="shared" si="1"/>
        <v>0.13036165843632805</v>
      </c>
    </row>
    <row r="70" spans="1:22" ht="21.75" customHeight="1">
      <c r="A70" s="69" t="s">
        <v>61</v>
      </c>
      <c r="B70" s="69"/>
      <c r="D70" s="36">
        <v>0</v>
      </c>
      <c r="E70" s="35"/>
      <c r="F70" s="36">
        <v>22626034085</v>
      </c>
      <c r="G70" s="35"/>
      <c r="H70" s="36">
        <v>0</v>
      </c>
      <c r="I70" s="35"/>
      <c r="J70" s="36">
        <v>22626034085</v>
      </c>
      <c r="K70" s="35"/>
      <c r="L70" s="61">
        <f t="shared" si="2"/>
        <v>10.18960095210009</v>
      </c>
      <c r="M70" s="35"/>
      <c r="N70" s="36">
        <v>0</v>
      </c>
      <c r="O70" s="35"/>
      <c r="P70" s="70">
        <v>22572670797</v>
      </c>
      <c r="Q70" s="35"/>
      <c r="R70" s="36">
        <v>0</v>
      </c>
      <c r="S70" s="35"/>
      <c r="T70" s="61">
        <f t="shared" si="0"/>
        <v>22572670797</v>
      </c>
      <c r="U70" s="54"/>
      <c r="V70" s="56">
        <f t="shared" si="1"/>
        <v>9.2126056273021959</v>
      </c>
    </row>
    <row r="71" spans="1:22" ht="21.75" customHeight="1">
      <c r="A71" s="69" t="s">
        <v>77</v>
      </c>
      <c r="B71" s="69"/>
      <c r="D71" s="36">
        <v>0</v>
      </c>
      <c r="E71" s="35"/>
      <c r="F71" s="36">
        <v>431713949</v>
      </c>
      <c r="G71" s="35"/>
      <c r="H71" s="36">
        <v>0</v>
      </c>
      <c r="I71" s="35"/>
      <c r="J71" s="36">
        <v>431713949</v>
      </c>
      <c r="K71" s="35"/>
      <c r="L71" s="61">
        <f t="shared" si="2"/>
        <v>0.19442173777514174</v>
      </c>
      <c r="M71" s="35"/>
      <c r="N71" s="36">
        <v>0</v>
      </c>
      <c r="O71" s="35"/>
      <c r="P71" s="70">
        <v>431713949</v>
      </c>
      <c r="Q71" s="35"/>
      <c r="R71" s="36">
        <v>0</v>
      </c>
      <c r="S71" s="35"/>
      <c r="T71" s="61">
        <f t="shared" si="0"/>
        <v>431713949</v>
      </c>
      <c r="U71" s="54"/>
      <c r="V71" s="56">
        <f t="shared" si="1"/>
        <v>0.17619582510682963</v>
      </c>
    </row>
    <row r="72" spans="1:22" ht="21.75" customHeight="1">
      <c r="A72" s="69" t="s">
        <v>76</v>
      </c>
      <c r="B72" s="69"/>
      <c r="D72" s="36">
        <v>0</v>
      </c>
      <c r="E72" s="35"/>
      <c r="F72" s="36">
        <v>-336345600</v>
      </c>
      <c r="G72" s="35"/>
      <c r="H72" s="36">
        <v>0</v>
      </c>
      <c r="I72" s="35"/>
      <c r="J72" s="36">
        <v>-336345600</v>
      </c>
      <c r="K72" s="35"/>
      <c r="L72" s="61">
        <f t="shared" si="2"/>
        <v>-0.151472742996828</v>
      </c>
      <c r="M72" s="35"/>
      <c r="N72" s="36">
        <v>0</v>
      </c>
      <c r="O72" s="35"/>
      <c r="P72" s="70">
        <v>-336345600</v>
      </c>
      <c r="Q72" s="35"/>
      <c r="R72" s="36">
        <v>0</v>
      </c>
      <c r="S72" s="35"/>
      <c r="T72" s="61">
        <f t="shared" si="0"/>
        <v>-336345600</v>
      </c>
      <c r="U72" s="54"/>
      <c r="V72" s="56">
        <f t="shared" si="1"/>
        <v>-0.13727305001454024</v>
      </c>
    </row>
    <row r="73" spans="1:22" ht="21.75" customHeight="1">
      <c r="A73" s="69" t="s">
        <v>29</v>
      </c>
      <c r="B73" s="69"/>
      <c r="D73" s="36">
        <v>0</v>
      </c>
      <c r="E73" s="35"/>
      <c r="F73" s="36">
        <v>8368885099</v>
      </c>
      <c r="G73" s="35"/>
      <c r="H73" s="36">
        <v>0</v>
      </c>
      <c r="I73" s="35"/>
      <c r="J73" s="36">
        <v>8368885099</v>
      </c>
      <c r="K73" s="35"/>
      <c r="L73" s="61">
        <f t="shared" si="2"/>
        <v>3.768915014112896</v>
      </c>
      <c r="M73" s="35"/>
      <c r="N73" s="36">
        <v>0</v>
      </c>
      <c r="O73" s="35"/>
      <c r="P73" s="70">
        <v>8760969731</v>
      </c>
      <c r="Q73" s="35"/>
      <c r="R73" s="36">
        <v>0</v>
      </c>
      <c r="S73" s="35"/>
      <c r="T73" s="61">
        <f t="shared" si="0"/>
        <v>8760969731</v>
      </c>
      <c r="U73" s="54"/>
      <c r="V73" s="56">
        <f t="shared" si="1"/>
        <v>3.5756229189840338</v>
      </c>
    </row>
    <row r="74" spans="1:22" ht="21.75" customHeight="1">
      <c r="A74" s="69" t="s">
        <v>75</v>
      </c>
      <c r="B74" s="69"/>
      <c r="D74" s="36">
        <v>0</v>
      </c>
      <c r="E74" s="35"/>
      <c r="F74" s="36">
        <v>2445267298</v>
      </c>
      <c r="G74" s="35"/>
      <c r="H74" s="36">
        <v>0</v>
      </c>
      <c r="I74" s="35"/>
      <c r="J74" s="36">
        <v>2445267298</v>
      </c>
      <c r="K74" s="35"/>
      <c r="L74" s="61">
        <f t="shared" si="2"/>
        <v>1.1012225074105386</v>
      </c>
      <c r="M74" s="35"/>
      <c r="N74" s="36">
        <v>0</v>
      </c>
      <c r="O74" s="35"/>
      <c r="P74" s="70">
        <v>2445267298</v>
      </c>
      <c r="Q74" s="35"/>
      <c r="R74" s="36">
        <v>0</v>
      </c>
      <c r="S74" s="35"/>
      <c r="T74" s="61">
        <f t="shared" ref="T74:T77" si="3">N74+P74+R74</f>
        <v>2445267298</v>
      </c>
      <c r="U74" s="54"/>
      <c r="V74" s="56">
        <f t="shared" ref="V74:V78" si="4">T74/245019397445*100</f>
        <v>0.99798927084901268</v>
      </c>
    </row>
    <row r="75" spans="1:22" ht="21.75" customHeight="1">
      <c r="A75" s="69" t="s">
        <v>43</v>
      </c>
      <c r="B75" s="69"/>
      <c r="D75" s="36">
        <v>0</v>
      </c>
      <c r="E75" s="35"/>
      <c r="F75" s="36">
        <v>404987839</v>
      </c>
      <c r="G75" s="35"/>
      <c r="H75" s="36">
        <v>0</v>
      </c>
      <c r="I75" s="35"/>
      <c r="J75" s="36">
        <v>404987839</v>
      </c>
      <c r="K75" s="35"/>
      <c r="L75" s="61">
        <f t="shared" si="2"/>
        <v>0.18238567370492662</v>
      </c>
      <c r="M75" s="35"/>
      <c r="N75" s="36">
        <v>0</v>
      </c>
      <c r="O75" s="35"/>
      <c r="P75" s="70">
        <v>-752098201</v>
      </c>
      <c r="Q75" s="35"/>
      <c r="R75" s="36">
        <v>0</v>
      </c>
      <c r="S75" s="35"/>
      <c r="T75" s="61">
        <f t="shared" si="3"/>
        <v>-752098201</v>
      </c>
      <c r="U75" s="54"/>
      <c r="V75" s="56">
        <f t="shared" si="4"/>
        <v>-0.30695455496286778</v>
      </c>
    </row>
    <row r="76" spans="1:22" ht="21.75" customHeight="1">
      <c r="A76" s="69" t="s">
        <v>72</v>
      </c>
      <c r="B76" s="69"/>
      <c r="D76" s="36">
        <v>0</v>
      </c>
      <c r="E76" s="35"/>
      <c r="F76" s="36">
        <v>424396784</v>
      </c>
      <c r="G76" s="35"/>
      <c r="H76" s="36">
        <v>0</v>
      </c>
      <c r="I76" s="35"/>
      <c r="J76" s="36">
        <v>424396784</v>
      </c>
      <c r="K76" s="35"/>
      <c r="L76" s="61">
        <f t="shared" ref="L76:L78" si="5">J76/222050247025*100</f>
        <v>0.19112646335053091</v>
      </c>
      <c r="M76" s="35"/>
      <c r="N76" s="36">
        <v>0</v>
      </c>
      <c r="O76" s="35"/>
      <c r="P76" s="70">
        <v>482074991</v>
      </c>
      <c r="Q76" s="35"/>
      <c r="R76" s="36">
        <v>0</v>
      </c>
      <c r="S76" s="35"/>
      <c r="T76" s="61">
        <f t="shared" si="3"/>
        <v>482074991</v>
      </c>
      <c r="U76" s="54"/>
      <c r="V76" s="56">
        <f t="shared" si="4"/>
        <v>0.1967497251348079</v>
      </c>
    </row>
    <row r="77" spans="1:22" ht="21.75" customHeight="1">
      <c r="A77" s="69" t="s">
        <v>31</v>
      </c>
      <c r="B77" s="69"/>
      <c r="D77" s="36">
        <v>0</v>
      </c>
      <c r="E77" s="35"/>
      <c r="F77" s="36">
        <v>8359790559</v>
      </c>
      <c r="G77" s="35"/>
      <c r="H77" s="36">
        <v>0</v>
      </c>
      <c r="I77" s="35"/>
      <c r="J77" s="36">
        <v>8359790559</v>
      </c>
      <c r="K77" s="35"/>
      <c r="L77" s="61">
        <f t="shared" si="5"/>
        <v>3.7648193014884574</v>
      </c>
      <c r="M77" s="35"/>
      <c r="N77" s="36">
        <v>0</v>
      </c>
      <c r="O77" s="35"/>
      <c r="P77" s="70">
        <v>8285085410</v>
      </c>
      <c r="Q77" s="35"/>
      <c r="R77" s="36">
        <v>0</v>
      </c>
      <c r="S77" s="35"/>
      <c r="T77" s="61">
        <f t="shared" si="3"/>
        <v>8285085410</v>
      </c>
      <c r="U77" s="54"/>
      <c r="V77" s="56">
        <f t="shared" si="4"/>
        <v>3.3813997978914179</v>
      </c>
    </row>
    <row r="78" spans="1:22" ht="21.75" customHeight="1">
      <c r="A78" s="72" t="s">
        <v>52</v>
      </c>
      <c r="B78" s="72"/>
      <c r="D78" s="37">
        <v>0</v>
      </c>
      <c r="E78" s="35"/>
      <c r="F78" s="37">
        <v>-1093455000</v>
      </c>
      <c r="G78" s="35"/>
      <c r="H78" s="37">
        <v>0</v>
      </c>
      <c r="I78" s="35"/>
      <c r="J78" s="37">
        <v>-1093455000</v>
      </c>
      <c r="K78" s="35"/>
      <c r="L78" s="61">
        <f t="shared" si="5"/>
        <v>-0.49243584037845772</v>
      </c>
      <c r="M78" s="35"/>
      <c r="N78" s="37">
        <v>0</v>
      </c>
      <c r="O78" s="35"/>
      <c r="P78" s="70">
        <v>-2179487339</v>
      </c>
      <c r="Q78" s="35"/>
      <c r="R78" s="37">
        <v>0</v>
      </c>
      <c r="S78" s="35"/>
      <c r="T78" s="61">
        <f>N78+P78+R78</f>
        <v>-2179487339</v>
      </c>
      <c r="U78" s="54"/>
      <c r="V78" s="56">
        <f t="shared" si="4"/>
        <v>-0.88951624309223676</v>
      </c>
    </row>
    <row r="79" spans="1:22" ht="21.75" customHeight="1" thickBot="1">
      <c r="A79" s="71" t="s">
        <v>78</v>
      </c>
      <c r="B79" s="71"/>
      <c r="D79" s="38">
        <f>SUM(D9:D78)</f>
        <v>0</v>
      </c>
      <c r="E79" s="35"/>
      <c r="F79" s="38">
        <f>SUM(F9:F78)</f>
        <v>222910789425</v>
      </c>
      <c r="G79" s="35"/>
      <c r="H79" s="38">
        <f>SUM(H9:H78)</f>
        <v>-1440084839</v>
      </c>
      <c r="I79" s="35"/>
      <c r="J79" s="38">
        <f>SUM(J9:J78)</f>
        <v>221470704586</v>
      </c>
      <c r="K79" s="35"/>
      <c r="L79" s="38">
        <f>SUM(L9:L78)</f>
        <v>99.739003920615005</v>
      </c>
      <c r="M79" s="35"/>
      <c r="N79" s="38">
        <f>SUM(N9:N78)</f>
        <v>159287307562</v>
      </c>
      <c r="O79" s="35"/>
      <c r="P79" s="38">
        <f>SUM(P9:P78)</f>
        <v>118947492884</v>
      </c>
      <c r="Q79" s="35"/>
      <c r="R79" s="38">
        <f>SUM(R9:R78)</f>
        <v>-36209115412</v>
      </c>
      <c r="S79" s="35"/>
      <c r="T79" s="38">
        <f>SUM(T9:T78)</f>
        <v>242025685034</v>
      </c>
      <c r="U79" s="54"/>
      <c r="V79" s="57">
        <f>SUM(V9:V78)</f>
        <v>98.77817330292315</v>
      </c>
    </row>
    <row r="80" spans="1:22" ht="13.5" thickTop="1">
      <c r="N80" s="39"/>
      <c r="P80" s="39"/>
      <c r="R80" s="39"/>
    </row>
    <row r="81" spans="6:20">
      <c r="F81" s="43"/>
      <c r="N81" s="44"/>
      <c r="P81" s="44"/>
      <c r="R81" s="77"/>
      <c r="T81" s="40"/>
    </row>
    <row r="82" spans="6:20">
      <c r="F82" s="44"/>
      <c r="N82" s="39"/>
      <c r="R82" s="15"/>
    </row>
    <row r="83" spans="6:20">
      <c r="N83" s="44"/>
      <c r="R83" s="15"/>
    </row>
    <row r="84" spans="6:20">
      <c r="R84" s="77"/>
    </row>
    <row r="85" spans="6:20">
      <c r="R85" s="77"/>
    </row>
    <row r="87" spans="6:20">
      <c r="R87" s="39"/>
    </row>
    <row r="89" spans="6:20">
      <c r="R89" s="44"/>
    </row>
    <row r="90" spans="6:20">
      <c r="R90" s="39"/>
    </row>
  </sheetData>
  <sheetProtection algorithmName="SHA-512" hashValue="8JtsrPni7Q7YHvHmSyUV3aRv8hhwjl6YolYTExvGRiw0SVB895Kco4UJbLYaoh8BEP2YisoyD2hDsq9cxUi2jw==" saltValue="VrkPTi2HVeM8nmenACTIQw==" spinCount="100000" sheet="1" objects="1" scenarios="1"/>
  <pageMargins left="0.39" right="0.39" top="0.39" bottom="0.39" header="0" footer="0"/>
  <pageSetup paperSize="9" scale="5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2"/>
  <sheetViews>
    <sheetView rightToLeft="1" view="pageBreakPreview" zoomScaleNormal="100" zoomScaleSheetLayoutView="100" workbookViewId="0">
      <selection activeCell="L16" sqref="L11:L16"/>
    </sheetView>
  </sheetViews>
  <sheetFormatPr defaultRowHeight="12.75"/>
  <cols>
    <col min="1" max="1" width="8.140625" bestFit="1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6.28515625" customWidth="1"/>
    <col min="13" max="13" width="1.28515625" customWidth="1"/>
    <col min="14" max="14" width="17.140625" customWidth="1"/>
    <col min="15" max="15" width="1.28515625" customWidth="1"/>
    <col min="16" max="16" width="15.140625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1:18" ht="21.75" customHeight="1">
      <c r="A2" s="104" t="s">
        <v>103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1:18" ht="21.75" customHeight="1">
      <c r="A3" s="104" t="s">
        <v>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1:18" ht="14.45" customHeight="1"/>
    <row r="5" spans="1:18" ht="24">
      <c r="A5" s="60" t="s">
        <v>210</v>
      </c>
      <c r="B5" s="103" t="s">
        <v>139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</row>
    <row r="6" spans="1:18" ht="14.45" customHeight="1">
      <c r="D6" s="97" t="s">
        <v>120</v>
      </c>
      <c r="E6" s="97"/>
      <c r="F6" s="97"/>
      <c r="G6" s="97"/>
      <c r="H6" s="97"/>
      <c r="I6" s="97"/>
      <c r="J6" s="97"/>
      <c r="L6" s="97" t="s">
        <v>121</v>
      </c>
      <c r="M6" s="97"/>
      <c r="N6" s="97"/>
      <c r="O6" s="97"/>
      <c r="P6" s="97"/>
      <c r="Q6" s="97"/>
      <c r="R6" s="97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>
      <c r="A8" s="97" t="s">
        <v>140</v>
      </c>
      <c r="B8" s="97"/>
      <c r="D8" s="2" t="s">
        <v>141</v>
      </c>
      <c r="F8" s="2" t="s">
        <v>124</v>
      </c>
      <c r="H8" s="2" t="s">
        <v>125</v>
      </c>
      <c r="J8" s="2" t="s">
        <v>78</v>
      </c>
      <c r="L8" s="2" t="s">
        <v>141</v>
      </c>
      <c r="N8" s="2" t="s">
        <v>124</v>
      </c>
      <c r="P8" s="2" t="s">
        <v>125</v>
      </c>
      <c r="R8" s="2" t="s">
        <v>78</v>
      </c>
    </row>
    <row r="9" spans="1:18" ht="18.75">
      <c r="A9" s="112" t="s">
        <v>142</v>
      </c>
      <c r="B9" s="112"/>
      <c r="D9" s="29">
        <v>0</v>
      </c>
      <c r="E9" s="23"/>
      <c r="F9" s="29">
        <v>0</v>
      </c>
      <c r="G9" s="23"/>
      <c r="H9" s="29">
        <v>0</v>
      </c>
      <c r="I9" s="23"/>
      <c r="J9" s="29">
        <v>0</v>
      </c>
      <c r="K9" s="23"/>
      <c r="L9" s="62">
        <v>2382566203</v>
      </c>
      <c r="M9" s="35"/>
      <c r="N9" s="62">
        <v>0</v>
      </c>
      <c r="O9" s="35"/>
      <c r="P9" s="62">
        <v>-18132783</v>
      </c>
      <c r="Q9" s="35"/>
      <c r="R9" s="62">
        <f>L9+N9+P9</f>
        <v>2364433420</v>
      </c>
    </row>
    <row r="10" spans="1:18" ht="21.75" customHeight="1">
      <c r="A10" s="102" t="s">
        <v>78</v>
      </c>
      <c r="B10" s="102"/>
      <c r="D10" s="24">
        <v>0</v>
      </c>
      <c r="E10" s="23"/>
      <c r="F10" s="24">
        <v>0</v>
      </c>
      <c r="G10" s="23"/>
      <c r="H10" s="24">
        <v>0</v>
      </c>
      <c r="I10" s="23"/>
      <c r="J10" s="24">
        <v>0</v>
      </c>
      <c r="K10" s="23"/>
      <c r="L10" s="38">
        <v>2382566203</v>
      </c>
      <c r="M10" s="35"/>
      <c r="N10" s="38">
        <f>N9</f>
        <v>0</v>
      </c>
      <c r="O10" s="35"/>
      <c r="P10" s="38">
        <f>SUM(P9)</f>
        <v>-18132783</v>
      </c>
      <c r="Q10" s="35"/>
      <c r="R10" s="38">
        <f>SUM(R9)</f>
        <v>2364433420</v>
      </c>
    </row>
    <row r="12" spans="1:18">
      <c r="L12" s="39"/>
    </row>
  </sheetData>
  <sheetProtection algorithmName="SHA-512" hashValue="qxbE7jyjCA0/A9A6qWYbclqul3I/KS6mRfFsK6iwNPY2krTSV40ss3U7W7WnZNZzFub8gvBWFdkkFhUgEzcPog==" saltValue="XdL+ome7O5UKwiZpItS5Iw==" spinCount="100000" sheet="1" objects="1" scenarios="1"/>
  <mergeCells count="9">
    <mergeCell ref="A8:B8"/>
    <mergeCell ref="A9:B9"/>
    <mergeCell ref="A10:B10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9" scale="8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11"/>
  <sheetViews>
    <sheetView rightToLeft="1" view="pageBreakPreview" zoomScaleNormal="100" zoomScaleSheetLayoutView="100" workbookViewId="0">
      <selection activeCell="O5" sqref="L5:O10"/>
    </sheetView>
  </sheetViews>
  <sheetFormatPr defaultRowHeight="12.75"/>
  <cols>
    <col min="1" max="1" width="5.140625" customWidth="1"/>
    <col min="2" max="2" width="47.85546875" customWidth="1"/>
    <col min="3" max="3" width="1.28515625" customWidth="1"/>
    <col min="4" max="4" width="22" customWidth="1"/>
    <col min="5" max="5" width="1.28515625" customWidth="1"/>
    <col min="6" max="6" width="20.7109375" customWidth="1"/>
    <col min="7" max="7" width="1.28515625" customWidth="1"/>
    <col min="8" max="8" width="22.28515625" customWidth="1"/>
    <col min="9" max="9" width="1.28515625" customWidth="1"/>
    <col min="10" max="10" width="19.42578125" customWidth="1"/>
    <col min="11" max="11" width="0.28515625" customWidth="1"/>
    <col min="12" max="12" width="11.140625" bestFit="1" customWidth="1"/>
  </cols>
  <sheetData>
    <row r="1" spans="1:13" ht="29.1" customHeight="1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3" ht="21.75" customHeight="1">
      <c r="A2" s="104" t="s">
        <v>103</v>
      </c>
      <c r="B2" s="104"/>
      <c r="C2" s="104"/>
      <c r="D2" s="104"/>
      <c r="E2" s="104"/>
      <c r="F2" s="104"/>
      <c r="G2" s="104"/>
      <c r="H2" s="104"/>
      <c r="I2" s="104"/>
      <c r="J2" s="104"/>
    </row>
    <row r="3" spans="1:13" ht="21.75" customHeight="1">
      <c r="A3" s="104" t="s">
        <v>2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13" ht="14.45" customHeight="1"/>
    <row r="5" spans="1:13" ht="18.75" customHeight="1">
      <c r="A5" s="1" t="s">
        <v>138</v>
      </c>
      <c r="B5" s="103" t="s">
        <v>144</v>
      </c>
      <c r="C5" s="103"/>
      <c r="D5" s="103"/>
      <c r="E5" s="103"/>
      <c r="F5" s="103"/>
      <c r="G5" s="103"/>
      <c r="H5" s="103"/>
      <c r="I5" s="103"/>
      <c r="J5" s="103"/>
    </row>
    <row r="6" spans="1:13" ht="14.45" customHeight="1">
      <c r="D6" s="97" t="s">
        <v>120</v>
      </c>
      <c r="E6" s="97"/>
      <c r="F6" s="97"/>
      <c r="H6" s="97" t="s">
        <v>121</v>
      </c>
      <c r="I6" s="97"/>
      <c r="J6" s="97"/>
    </row>
    <row r="7" spans="1:13" ht="36.4" customHeight="1">
      <c r="A7" s="97" t="s">
        <v>145</v>
      </c>
      <c r="B7" s="97"/>
      <c r="D7" s="13" t="s">
        <v>146</v>
      </c>
      <c r="E7" s="3"/>
      <c r="F7" s="32" t="s">
        <v>147</v>
      </c>
      <c r="H7" s="13" t="s">
        <v>146</v>
      </c>
      <c r="I7" s="3"/>
      <c r="J7" s="13" t="s">
        <v>147</v>
      </c>
    </row>
    <row r="8" spans="1:13" ht="21.75" customHeight="1">
      <c r="A8" s="106" t="s">
        <v>99</v>
      </c>
      <c r="B8" s="106"/>
      <c r="D8" s="14">
        <v>12307779</v>
      </c>
      <c r="E8" s="15"/>
      <c r="F8" s="18">
        <f>D8/$D$10*100</f>
        <v>89.432308997227679</v>
      </c>
      <c r="G8" s="15"/>
      <c r="H8" s="14">
        <v>121878556</v>
      </c>
      <c r="I8" s="15"/>
      <c r="J8" s="16">
        <f>H8/$H$10*100</f>
        <v>94.163072703862312</v>
      </c>
    </row>
    <row r="9" spans="1:13" ht="21.75" customHeight="1">
      <c r="A9" s="111" t="s">
        <v>101</v>
      </c>
      <c r="B9" s="111"/>
      <c r="D9" s="19">
        <v>1454338</v>
      </c>
      <c r="E9" s="15"/>
      <c r="F9" s="18">
        <f>D9/$D$10*100</f>
        <v>10.567691002772321</v>
      </c>
      <c r="G9" s="15"/>
      <c r="H9" s="19">
        <v>7554939</v>
      </c>
      <c r="I9" s="15"/>
      <c r="J9" s="31">
        <f>H9/$H$10*100</f>
        <v>5.8369272961376808</v>
      </c>
    </row>
    <row r="10" spans="1:13" ht="21.75" customHeight="1" thickBot="1">
      <c r="A10" s="102" t="s">
        <v>78</v>
      </c>
      <c r="B10" s="102"/>
      <c r="D10" s="21">
        <f>SUM(D8:D9)</f>
        <v>13762117</v>
      </c>
      <c r="E10" s="15"/>
      <c r="F10" s="21">
        <f>SUM(F8:F9)</f>
        <v>100</v>
      </c>
      <c r="G10" s="15"/>
      <c r="H10" s="21">
        <f>SUM(H8:H9)</f>
        <v>129433495</v>
      </c>
      <c r="I10" s="15"/>
      <c r="J10" s="30">
        <f>SUM(J8:J9)</f>
        <v>100</v>
      </c>
      <c r="L10" s="39"/>
      <c r="M10" s="39"/>
    </row>
    <row r="11" spans="1:13" ht="13.5" thickTop="1"/>
  </sheetData>
  <sheetProtection algorithmName="SHA-512" hashValue="FL+LLltC66GLHSkeYoOWx+qXsSeSAIJPHZUCjxknFrvSUAvvZWBa8mCqr9c1lEnnPXWNBrf1iMxS9OgUaVOmFA==" saltValue="BqWVM+rts7nM6NdJ293ujQ==" spinCount="100000" sheet="1" objects="1" scenarios="1"/>
  <mergeCells count="10"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scale="9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Normal="100" zoomScaleSheetLayoutView="100" workbookViewId="0">
      <selection activeCell="H36" sqref="H36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22.85546875" customWidth="1"/>
    <col min="5" max="5" width="1.28515625" customWidth="1"/>
    <col min="6" max="6" width="21.140625" customWidth="1"/>
    <col min="7" max="7" width="0.28515625" customWidth="1"/>
  </cols>
  <sheetData>
    <row r="1" spans="1:6" ht="29.1" customHeight="1">
      <c r="A1" s="104" t="s">
        <v>0</v>
      </c>
      <c r="B1" s="104"/>
      <c r="C1" s="104"/>
      <c r="D1" s="104"/>
      <c r="E1" s="104"/>
      <c r="F1" s="104"/>
    </row>
    <row r="2" spans="1:6" ht="21.75" customHeight="1">
      <c r="A2" s="104" t="s">
        <v>103</v>
      </c>
      <c r="B2" s="104"/>
      <c r="C2" s="104"/>
      <c r="D2" s="104"/>
      <c r="E2" s="104"/>
      <c r="F2" s="104"/>
    </row>
    <row r="3" spans="1:6" ht="21.75" customHeight="1">
      <c r="A3" s="104" t="s">
        <v>2</v>
      </c>
      <c r="B3" s="104"/>
      <c r="C3" s="104"/>
      <c r="D3" s="104"/>
      <c r="E3" s="104"/>
      <c r="F3" s="104"/>
    </row>
    <row r="4" spans="1:6" ht="14.45" customHeight="1"/>
    <row r="5" spans="1:6" ht="29.1" customHeight="1">
      <c r="A5" s="1" t="s">
        <v>143</v>
      </c>
      <c r="B5" s="103" t="s">
        <v>117</v>
      </c>
      <c r="C5" s="103"/>
      <c r="D5" s="103"/>
      <c r="E5" s="103"/>
      <c r="F5" s="103"/>
    </row>
    <row r="6" spans="1:6" ht="14.45" customHeight="1">
      <c r="D6" s="2" t="s">
        <v>120</v>
      </c>
      <c r="F6" s="2" t="s">
        <v>9</v>
      </c>
    </row>
    <row r="7" spans="1:6" ht="14.45" customHeight="1">
      <c r="A7" s="97" t="s">
        <v>117</v>
      </c>
      <c r="B7" s="97"/>
      <c r="D7" s="4" t="s">
        <v>96</v>
      </c>
      <c r="F7" s="4" t="s">
        <v>96</v>
      </c>
    </row>
    <row r="8" spans="1:6" ht="21.75" customHeight="1">
      <c r="A8" s="106" t="s">
        <v>117</v>
      </c>
      <c r="B8" s="106"/>
      <c r="D8" s="14">
        <v>0</v>
      </c>
      <c r="E8" s="15"/>
      <c r="F8" s="14">
        <v>414019189</v>
      </c>
    </row>
    <row r="9" spans="1:6" ht="27.75" customHeight="1">
      <c r="A9" s="111" t="s">
        <v>148</v>
      </c>
      <c r="B9" s="111"/>
      <c r="D9" s="19">
        <v>13227823</v>
      </c>
      <c r="E9" s="15"/>
      <c r="F9" s="19">
        <v>85826324</v>
      </c>
    </row>
    <row r="10" spans="1:6" ht="28.5" customHeight="1">
      <c r="A10" s="102" t="s">
        <v>78</v>
      </c>
      <c r="B10" s="102"/>
      <c r="D10" s="21">
        <f>SUM(D8:D9)</f>
        <v>13227823</v>
      </c>
      <c r="E10" s="15"/>
      <c r="F10" s="21">
        <f>SUM(F8:F9)</f>
        <v>499845513</v>
      </c>
    </row>
  </sheetData>
  <sheetProtection algorithmName="SHA-512" hashValue="YQhSxIilIRhGhzp7br6UILlE7VGXP/3/4vvPd+fx3YIAJbHxJ1rqbeMWxaRfgt8+K6rtcmFdBRIl0u2vx2dx3Q==" saltValue="WbPddpjNd+k6uwlnW4OjlA==" spinCount="100000" sheet="1" objects="1" scenarios="1"/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صورت وضعیت</vt:lpstr>
      <vt:lpstr>سهام</vt:lpstr>
      <vt:lpstr>اوراق مشتقه</vt:lpstr>
      <vt:lpstr>سپرده</vt:lpstr>
      <vt:lpstr>درآمد</vt:lpstr>
      <vt:lpstr>1-2</vt:lpstr>
      <vt:lpstr>2-2</vt:lpstr>
      <vt:lpstr>3-2</vt:lpstr>
      <vt:lpstr>4-2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'1-2'!Print_Area</vt:lpstr>
      <vt:lpstr>'2-2'!Print_Area</vt:lpstr>
      <vt:lpstr>'3-2'!Print_Area</vt:lpstr>
      <vt:lpstr>'4-2'!Print_Area</vt:lpstr>
      <vt:lpstr>'اوراق مشتقه'!Print_Area</vt:lpstr>
      <vt:lpstr>درآمد!Print_Area</vt:lpstr>
      <vt:lpstr>'درآمد اعمال اختیار'!Print_Area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Mohammad Nikomaram</cp:lastModifiedBy>
  <dcterms:created xsi:type="dcterms:W3CDTF">2024-11-23T14:31:09Z</dcterms:created>
  <dcterms:modified xsi:type="dcterms:W3CDTF">2024-11-27T13:06:03Z</dcterms:modified>
</cp:coreProperties>
</file>