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3\14030930P\"/>
    </mc:Choice>
  </mc:AlternateContent>
  <xr:revisionPtr revIDLastSave="0" documentId="13_ncr:1_{A401CB8B-8CA2-47EF-A9C5-DCAD949D8BB2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" sheetId="7" r:id="rId4"/>
    <sheet name="درآمد" sheetId="8" r:id="rId5"/>
    <sheet name="2-1" sheetId="9" r:id="rId6"/>
    <sheet name="2-2" sheetId="11" r:id="rId7"/>
    <sheet name="2-3" sheetId="13" r:id="rId8"/>
    <sheet name="2-4" sheetId="14" r:id="rId9"/>
    <sheet name="درآمد سود سهام" sheetId="15" r:id="rId10"/>
    <sheet name="سود اوراق بهادار" sheetId="17" r:id="rId11"/>
    <sheet name="سود سپرده بانکی" sheetId="18" r:id="rId12"/>
    <sheet name="درآمد ناشی از فروش" sheetId="19" r:id="rId13"/>
    <sheet name="درآمد اعمال اختیار" sheetId="20" r:id="rId14"/>
    <sheet name="درآمد ناشی از تغییر قیمت اوراق" sheetId="21" r:id="rId15"/>
  </sheets>
  <externalReferences>
    <externalReference r:id="rId16"/>
    <externalReference r:id="rId17"/>
  </externalReferences>
  <definedNames>
    <definedName name="_xlnm.Print_Area" localSheetId="5">'2-1'!$A$1:$V$125</definedName>
    <definedName name="_xlnm.Print_Area" localSheetId="6">'2-2'!$A$1:$S$10</definedName>
    <definedName name="_xlnm.Print_Area" localSheetId="7">'2-3'!$A$1:$K$13</definedName>
    <definedName name="_xlnm.Print_Area" localSheetId="8">'2-4'!$A$1:$G$10</definedName>
    <definedName name="_xlnm.Print_Area" localSheetId="2">'اوراق مشتقه'!$A$1:$AX$9</definedName>
    <definedName name="_xlnm.Print_Area" localSheetId="4">درآمد!$A$1:$K$12</definedName>
    <definedName name="_xlnm.Print_Area" localSheetId="13">'درآمد اعمال اختیار'!$A$1:$Z$21</definedName>
    <definedName name="_xlnm.Print_Area" localSheetId="9">'درآمد سود سهام'!$A$1:$T$52</definedName>
    <definedName name="_xlnm.Print_Area" localSheetId="14">'درآمد ناشی از تغییر قیمت اوراق'!$A$1:$R$77</definedName>
    <definedName name="_xlnm.Print_Area" localSheetId="12">'درآمد ناشی از فروش'!$A$1:$Q$82</definedName>
    <definedName name="_xlnm.Print_Area" localSheetId="3">سپرده!$A$1:$M$11</definedName>
    <definedName name="_xlnm.Print_Area" localSheetId="1">سهام!$A$1:$AB$106</definedName>
    <definedName name="_xlnm.Print_Area" localSheetId="10">'سود اوراق بهادار'!$A$1:$U$9</definedName>
    <definedName name="_xlnm.Print_Area" localSheetId="11">'سود سپرده بانکی'!$A$1:$N$10</definedName>
    <definedName name="_xlnm.Print_Area" localSheetId="0">'صورت وضعیت'!$A$1:$C$8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21" l="1"/>
  <c r="Q45" i="21" s="1"/>
  <c r="Y21" i="20"/>
  <c r="M42" i="9" l="1"/>
  <c r="M48" i="9" s="1"/>
  <c r="M86" i="9" s="1"/>
  <c r="M92" i="9" s="1"/>
  <c r="M125" i="9" s="1"/>
  <c r="Z46" i="2"/>
  <c r="Z53" i="2" s="1"/>
  <c r="Z106" i="2" s="1"/>
  <c r="K39" i="19" l="1"/>
  <c r="S52" i="15" l="1"/>
  <c r="Q52" i="15"/>
  <c r="O52" i="15"/>
  <c r="K43" i="19" l="1"/>
  <c r="K82" i="19" l="1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93" i="9"/>
  <c r="Q45" i="19"/>
  <c r="Q46" i="19"/>
  <c r="Q47" i="19"/>
  <c r="Q48" i="19"/>
  <c r="Q49" i="19"/>
  <c r="Q50" i="19"/>
  <c r="Q51" i="19"/>
  <c r="Q52" i="19"/>
  <c r="Q53" i="19"/>
  <c r="Q54" i="19"/>
  <c r="Q55" i="19"/>
  <c r="Q56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71" i="19"/>
  <c r="Q72" i="19"/>
  <c r="Q73" i="19"/>
  <c r="Q74" i="19"/>
  <c r="Q75" i="19"/>
  <c r="Q76" i="19"/>
  <c r="Q77" i="19"/>
  <c r="Q78" i="19"/>
  <c r="Q79" i="19"/>
  <c r="Q80" i="19"/>
  <c r="Q9" i="19"/>
  <c r="Q10" i="19"/>
  <c r="Q11" i="19"/>
  <c r="Q12" i="19"/>
  <c r="Q13" i="19"/>
  <c r="Q14" i="19"/>
  <c r="Q16" i="19"/>
  <c r="Q17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I42" i="9"/>
  <c r="S113" i="9"/>
  <c r="U113" i="9" s="1"/>
  <c r="Q39" i="19" l="1"/>
  <c r="S114" i="9"/>
  <c r="U114" i="9" s="1"/>
  <c r="S115" i="9"/>
  <c r="U115" i="9" s="1"/>
  <c r="S116" i="9"/>
  <c r="U116" i="9" s="1"/>
  <c r="S117" i="9"/>
  <c r="U117" i="9" s="1"/>
  <c r="S118" i="9"/>
  <c r="U118" i="9" s="1"/>
  <c r="S119" i="9"/>
  <c r="U119" i="9" s="1"/>
  <c r="S120" i="9"/>
  <c r="U120" i="9" s="1"/>
  <c r="S121" i="9"/>
  <c r="U121" i="9" s="1"/>
  <c r="S122" i="9"/>
  <c r="U122" i="9" s="1"/>
  <c r="S123" i="9"/>
  <c r="U123" i="9" s="1"/>
  <c r="S124" i="9"/>
  <c r="U124" i="9" s="1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93" i="9"/>
  <c r="S10" i="9"/>
  <c r="S16" i="9"/>
  <c r="S19" i="9"/>
  <c r="S32" i="9"/>
  <c r="S38" i="9"/>
  <c r="S39" i="9"/>
  <c r="S41" i="9"/>
  <c r="S9" i="9"/>
  <c r="O42" i="9"/>
  <c r="O48" i="9" s="1"/>
  <c r="R9" i="11"/>
  <c r="J11" i="7"/>
  <c r="Q43" i="19" l="1"/>
  <c r="J9" i="13"/>
  <c r="J8" i="13"/>
  <c r="L10" i="7"/>
  <c r="L9" i="7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93" i="9"/>
  <c r="U52" i="9"/>
  <c r="U60" i="9"/>
  <c r="U71" i="9"/>
  <c r="U81" i="9"/>
  <c r="U84" i="9"/>
  <c r="U85" i="9"/>
  <c r="U16" i="9"/>
  <c r="U19" i="9"/>
  <c r="U32" i="9"/>
  <c r="U38" i="9"/>
  <c r="U39" i="9"/>
  <c r="U41" i="9"/>
  <c r="U10" i="9"/>
  <c r="U9" i="9"/>
  <c r="G46" i="2"/>
  <c r="H46" i="2"/>
  <c r="H53" i="2" s="1"/>
  <c r="H106" i="2" s="1"/>
  <c r="I46" i="2"/>
  <c r="J46" i="2"/>
  <c r="J53" i="2" s="1"/>
  <c r="J106" i="2" s="1"/>
  <c r="K46" i="2"/>
  <c r="L46" i="2"/>
  <c r="L53" i="2" s="1"/>
  <c r="L106" i="2" s="1"/>
  <c r="M46" i="2"/>
  <c r="N46" i="2"/>
  <c r="N53" i="2" s="1"/>
  <c r="N106" i="2" s="1"/>
  <c r="O46" i="2"/>
  <c r="P46" i="2"/>
  <c r="P53" i="2" s="1"/>
  <c r="P106" i="2" s="1"/>
  <c r="Q46" i="2"/>
  <c r="R46" i="2"/>
  <c r="R53" i="2" s="1"/>
  <c r="R106" i="2" s="1"/>
  <c r="S46" i="2"/>
  <c r="T46" i="2"/>
  <c r="T53" i="2" s="1"/>
  <c r="T106" i="2" s="1"/>
  <c r="U46" i="2"/>
  <c r="V46" i="2"/>
  <c r="V53" i="2" s="1"/>
  <c r="V106" i="2" s="1"/>
  <c r="W46" i="2"/>
  <c r="X46" i="2"/>
  <c r="X53" i="2" s="1"/>
  <c r="X106" i="2" s="1"/>
  <c r="Y46" i="2"/>
  <c r="AA46" i="2"/>
  <c r="F46" i="2"/>
  <c r="E53" i="2" s="1"/>
  <c r="F106" i="2" s="1"/>
  <c r="Z21" i="20"/>
  <c r="J10" i="13" l="1"/>
  <c r="Q82" i="19"/>
  <c r="L11" i="7"/>
  <c r="Q47" i="21"/>
  <c r="Q48" i="21"/>
  <c r="Q49" i="21"/>
  <c r="Q50" i="21"/>
  <c r="Q52" i="21"/>
  <c r="Q53" i="21"/>
  <c r="Q54" i="21"/>
  <c r="Q55" i="21"/>
  <c r="Q56" i="21"/>
  <c r="Q57" i="21"/>
  <c r="Q58" i="21"/>
  <c r="Q60" i="21"/>
  <c r="Q61" i="21"/>
  <c r="Q63" i="21"/>
  <c r="Q64" i="21"/>
  <c r="Q65" i="21"/>
  <c r="Q66" i="21"/>
  <c r="Q67" i="21"/>
  <c r="Q68" i="21"/>
  <c r="Q69" i="21"/>
  <c r="Q70" i="21"/>
  <c r="Q72" i="21"/>
  <c r="Q73" i="21"/>
  <c r="Q74" i="21"/>
  <c r="Q75" i="21"/>
  <c r="Q46" i="21"/>
  <c r="Q76" i="21" l="1"/>
  <c r="O40" i="21"/>
  <c r="O45" i="21" s="1"/>
  <c r="O76" i="21" s="1"/>
  <c r="M40" i="21"/>
  <c r="M45" i="21" s="1"/>
  <c r="M76" i="21" s="1"/>
  <c r="K40" i="21"/>
  <c r="K45" i="21" s="1"/>
  <c r="K76" i="21" s="1"/>
  <c r="I40" i="21"/>
  <c r="I45" i="21" s="1"/>
  <c r="I76" i="21" s="1"/>
  <c r="G40" i="21"/>
  <c r="G45" i="21" s="1"/>
  <c r="G76" i="21" s="1"/>
  <c r="E40" i="21"/>
  <c r="E45" i="21" s="1"/>
  <c r="E76" i="21" s="1"/>
  <c r="C40" i="21"/>
  <c r="C45" i="21" s="1"/>
  <c r="C76" i="21" s="1"/>
  <c r="O39" i="19"/>
  <c r="O43" i="19" s="1"/>
  <c r="O82" i="19" s="1"/>
  <c r="M39" i="19"/>
  <c r="M43" i="19" s="1"/>
  <c r="M82" i="19" s="1"/>
  <c r="I39" i="19"/>
  <c r="I43" i="19" s="1"/>
  <c r="I82" i="19" s="1"/>
  <c r="G39" i="19"/>
  <c r="E39" i="19"/>
  <c r="C39" i="19"/>
  <c r="C43" i="19" s="1"/>
  <c r="C82" i="19" s="1"/>
  <c r="K42" i="9"/>
  <c r="K48" i="9" s="1"/>
  <c r="K86" i="9" s="1"/>
  <c r="K92" i="9" s="1"/>
  <c r="K125" i="9" s="1"/>
  <c r="I48" i="9"/>
  <c r="I86" i="9" s="1"/>
  <c r="I92" i="9" s="1"/>
  <c r="I125" i="9" s="1"/>
  <c r="G42" i="9"/>
  <c r="G48" i="9" s="1"/>
  <c r="G86" i="9" s="1"/>
  <c r="G92" i="9" s="1"/>
  <c r="G125" i="9" s="1"/>
  <c r="E42" i="9"/>
  <c r="E48" i="9" s="1"/>
  <c r="E86" i="9" s="1"/>
  <c r="E92" i="9" s="1"/>
  <c r="E125" i="9" s="1"/>
  <c r="C42" i="9"/>
  <c r="C48" i="9" s="1"/>
  <c r="C86" i="9" s="1"/>
  <c r="C92" i="9" s="1"/>
  <c r="C125" i="9" s="1"/>
  <c r="O86" i="9"/>
  <c r="U62" i="9"/>
  <c r="S12" i="9"/>
  <c r="U12" i="9" s="1"/>
  <c r="S13" i="9"/>
  <c r="U13" i="9" s="1"/>
  <c r="S14" i="9"/>
  <c r="U14" i="9" s="1"/>
  <c r="S15" i="9"/>
  <c r="U15" i="9" s="1"/>
  <c r="S17" i="9"/>
  <c r="U17" i="9" s="1"/>
  <c r="S20" i="9"/>
  <c r="U20" i="9" s="1"/>
  <c r="S21" i="9"/>
  <c r="U21" i="9" s="1"/>
  <c r="S22" i="9"/>
  <c r="U22" i="9" s="1"/>
  <c r="S23" i="9"/>
  <c r="U23" i="9" s="1"/>
  <c r="S24" i="9"/>
  <c r="U24" i="9" s="1"/>
  <c r="S25" i="9"/>
  <c r="U25" i="9" s="1"/>
  <c r="S26" i="9"/>
  <c r="U26" i="9" s="1"/>
  <c r="S27" i="9"/>
  <c r="U27" i="9" s="1"/>
  <c r="S28" i="9"/>
  <c r="U28" i="9" s="1"/>
  <c r="S29" i="9"/>
  <c r="U29" i="9" s="1"/>
  <c r="S30" i="9"/>
  <c r="U30" i="9" s="1"/>
  <c r="S31" i="9"/>
  <c r="U31" i="9" s="1"/>
  <c r="S33" i="9"/>
  <c r="U33" i="9" s="1"/>
  <c r="S34" i="9"/>
  <c r="U34" i="9" s="1"/>
  <c r="S35" i="9"/>
  <c r="U35" i="9" s="1"/>
  <c r="S36" i="9"/>
  <c r="U36" i="9" s="1"/>
  <c r="S37" i="9"/>
  <c r="U37" i="9" s="1"/>
  <c r="S40" i="9"/>
  <c r="U40" i="9" s="1"/>
  <c r="U49" i="9"/>
  <c r="U50" i="9"/>
  <c r="U51" i="9"/>
  <c r="U53" i="9"/>
  <c r="U54" i="9"/>
  <c r="U55" i="9"/>
  <c r="U56" i="9"/>
  <c r="U57" i="9"/>
  <c r="U58" i="9"/>
  <c r="U59" i="9"/>
  <c r="U61" i="9"/>
  <c r="U63" i="9"/>
  <c r="U64" i="9"/>
  <c r="U65" i="9"/>
  <c r="U66" i="9"/>
  <c r="U67" i="9"/>
  <c r="U68" i="9"/>
  <c r="U69" i="9"/>
  <c r="U70" i="9"/>
  <c r="U72" i="9"/>
  <c r="U73" i="9"/>
  <c r="U74" i="9"/>
  <c r="U75" i="9"/>
  <c r="U76" i="9"/>
  <c r="U77" i="9"/>
  <c r="U78" i="9"/>
  <c r="U79" i="9"/>
  <c r="U80" i="9"/>
  <c r="U82" i="9"/>
  <c r="U83" i="9"/>
  <c r="D11" i="7"/>
  <c r="F11" i="7"/>
  <c r="H11" i="7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55" i="2"/>
  <c r="AB56" i="2"/>
  <c r="AB57" i="2"/>
  <c r="AB58" i="2"/>
  <c r="AB59" i="2"/>
  <c r="AB60" i="2"/>
  <c r="AB61" i="2"/>
  <c r="AB62" i="2"/>
  <c r="AB63" i="2"/>
  <c r="AB64" i="2"/>
  <c r="AB45" i="2"/>
  <c r="AB5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" i="2"/>
  <c r="AB9" i="2"/>
  <c r="W21" i="20"/>
  <c r="Q21" i="20"/>
  <c r="O21" i="20"/>
  <c r="M21" i="20"/>
  <c r="K21" i="20"/>
  <c r="M10" i="18"/>
  <c r="I10" i="18"/>
  <c r="G10" i="18"/>
  <c r="C10" i="18"/>
  <c r="T9" i="17"/>
  <c r="P9" i="17"/>
  <c r="M52" i="15"/>
  <c r="K52" i="15"/>
  <c r="I52" i="15"/>
  <c r="D10" i="14"/>
  <c r="F10" i="14"/>
  <c r="D10" i="13"/>
  <c r="H10" i="13"/>
  <c r="L10" i="11"/>
  <c r="R10" i="11"/>
  <c r="P10" i="11"/>
  <c r="F9" i="8" l="1"/>
  <c r="F10" i="8"/>
  <c r="F11" i="8"/>
  <c r="O92" i="9"/>
  <c r="O125" i="9" s="1"/>
  <c r="Q42" i="9"/>
  <c r="Q48" i="9" s="1"/>
  <c r="S11" i="9"/>
  <c r="S18" i="9"/>
  <c r="U18" i="9" s="1"/>
  <c r="H9" i="8"/>
  <c r="J9" i="8"/>
  <c r="F8" i="13"/>
  <c r="F9" i="13"/>
  <c r="AB46" i="2"/>
  <c r="AB53" i="2" s="1"/>
  <c r="AB106" i="2" s="1"/>
  <c r="G43" i="19"/>
  <c r="G82" i="19" s="1"/>
  <c r="E43" i="19"/>
  <c r="E82" i="19" s="1"/>
  <c r="J11" i="8" l="1"/>
  <c r="H10" i="8"/>
  <c r="T76" i="21"/>
  <c r="H11" i="8"/>
  <c r="J10" i="8"/>
  <c r="Q86" i="9"/>
  <c r="Q92" i="9" s="1"/>
  <c r="Q125" i="9" s="1"/>
  <c r="U11" i="9"/>
  <c r="U42" i="9" s="1"/>
  <c r="U48" i="9" s="1"/>
  <c r="U86" i="9" s="1"/>
  <c r="U92" i="9" s="1"/>
  <c r="U125" i="9" s="1"/>
  <c r="S42" i="9"/>
  <c r="S48" i="9" s="1"/>
  <c r="S86" i="9" s="1"/>
  <c r="S92" i="9" s="1"/>
  <c r="F10" i="13"/>
  <c r="S125" i="9" l="1"/>
  <c r="F8" i="8" s="1"/>
  <c r="F12" i="8" s="1"/>
  <c r="J8" i="8" l="1"/>
  <c r="J12" i="8" s="1"/>
  <c r="H8" i="8"/>
  <c r="H12" i="8" s="1"/>
</calcChain>
</file>

<file path=xl/sharedStrings.xml><?xml version="1.0" encoding="utf-8"?>
<sst xmlns="http://schemas.openxmlformats.org/spreadsheetml/2006/main" count="796" uniqueCount="265">
  <si>
    <t>صندوق سرمایه گذاری بخشی پتروشیمی دماوند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</si>
  <si>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</si>
  <si>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</si>
  <si>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</si>
  <si>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</si>
  <si>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</si>
  <si>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</si>
  <si>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</si>
  <si>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</si>
  <si>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</si>
  <si>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</si>
  <si>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</si>
  <si>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</si>
  <si>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</si>
  <si>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</si>
  <si>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</si>
  <si>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</si>
  <si>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</si>
  <si>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</si>
  <si>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فصبا-3600-14031114</t>
  </si>
  <si>
    <t>الکتریک‌ خودرو شرق‌</t>
  </si>
  <si>
    <t>ایرکا پارت صنعت</t>
  </si>
  <si>
    <t>بیمه اتکایی ایران معین</t>
  </si>
  <si>
    <t>بین‌المللی‌توسعه‌ساختمان</t>
  </si>
  <si>
    <t>پاکدیس</t>
  </si>
  <si>
    <t>پتروشیمی بوعلی سینا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</si>
  <si>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</si>
  <si>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</si>
  <si>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</si>
  <si>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</si>
  <si>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</si>
  <si>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</si>
  <si>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فناوران</t>
  </si>
  <si>
    <t>پتروشیمی نوری</t>
  </si>
  <si>
    <t>پتروشیمی‌شیراز</t>
  </si>
  <si>
    <t>پخش هجرت</t>
  </si>
  <si>
    <t>پدیده شیمی قرن</t>
  </si>
  <si>
    <t>تامین سرمایه دماوند</t>
  </si>
  <si>
    <t>تامین‌ ماسه‌ ریخته‌گری‌</t>
  </si>
  <si>
    <t>تایدواترخاورمیانه</t>
  </si>
  <si>
    <t>توسعه خدمات دریایی وبندری سینا</t>
  </si>
  <si>
    <t>تولیدات پتروشیمی قائد بصیر</t>
  </si>
  <si>
    <t>تولیدی و صنعتی گوهرفام</t>
  </si>
  <si>
    <t>تولیدی‌مهرام‌</t>
  </si>
  <si>
    <t>توکا رنگ فولاد سپاهان</t>
  </si>
  <si>
    <t>ح . معدنی‌ املاح‌  ایران‌</t>
  </si>
  <si>
    <t>ح.تولیدی و صنعتی گوهرفام</t>
  </si>
  <si>
    <t>داروسازی شهید قاضی</t>
  </si>
  <si>
    <t>دوده‌ صنعتی‌ پارس‌</t>
  </si>
  <si>
    <t>رادیاتور ایران‌</t>
  </si>
  <si>
    <t>زامیاد</t>
  </si>
  <si>
    <t>س. نفت و گاز و پتروشیمی تأمین</t>
  </si>
  <si>
    <t>سیمان آبیک</t>
  </si>
  <si>
    <t>سیمان ساوه</t>
  </si>
  <si>
    <t>صبا فولاد خلیج فارس</t>
  </si>
  <si>
    <t>صنایع پتروشیمی دهدشت</t>
  </si>
  <si>
    <t>صنایع شیمیایی کیمیاگران امروز</t>
  </si>
  <si>
    <t>صنایع فروآلیاژ ایران</t>
  </si>
  <si>
    <t>صنعتی زر ماکارون</t>
  </si>
  <si>
    <t>صنعتی‌ آما</t>
  </si>
  <si>
    <t>فرآوری زغال سنگ پروده طبس</t>
  </si>
  <si>
    <t>فولاد کاوه جنوب کیش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</si>
  <si>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</si>
  <si>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</si>
  <si>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</si>
  <si>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</si>
  <si>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</si>
  <si>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</si>
  <si>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نورایستا پلاستیک</t>
  </si>
  <si>
    <t>نیروکلر</t>
  </si>
  <si>
    <t>کاشی‌ الوند</t>
  </si>
  <si>
    <t>کاشی‌ پارس‌</t>
  </si>
  <si>
    <t>کربن‌ ایران‌</t>
  </si>
  <si>
    <t>کشاورزی‌ ودامپروی‌ مگسال‌</t>
  </si>
  <si>
    <t>کشت و دام قیام اصفهان</t>
  </si>
  <si>
    <t>کشت وصنعت شریف آباد</t>
  </si>
  <si>
    <t>کلر پارس</t>
  </si>
  <si>
    <t>پالایش نفت اصفهان</t>
  </si>
  <si>
    <t>بانک ملت</t>
  </si>
  <si>
    <t>پالایش نفت بندرعباس</t>
  </si>
  <si>
    <t>گروه صنعتی پاکشو</t>
  </si>
  <si>
    <t>تولید مواداولیه الیاف مصنوعی</t>
  </si>
  <si>
    <t>سرمایه گذاری تامین اجتماعی</t>
  </si>
  <si>
    <t>ذوب آهن اصفهان</t>
  </si>
  <si>
    <t>اختیارخ وبملت-2000-1403/09/28</t>
  </si>
  <si>
    <t>اختیارخ وبملت-2400-1403/09/28</t>
  </si>
  <si>
    <t>اختیارخ وبملت-2600-1403/09/28</t>
  </si>
  <si>
    <t>اختیارخ وبملت-2200-1403/09/28</t>
  </si>
  <si>
    <t>اختیارخ ذوب-300-1403/09/28</t>
  </si>
  <si>
    <t>اختیارخ ذوب-500-1403/09/28</t>
  </si>
  <si>
    <t>صنایع پتروشیمی خلیج فارس</t>
  </si>
  <si>
    <t>پتروشیمی ارومیه</t>
  </si>
  <si>
    <t>اختیارخ وبملت-1900-1403/09/28</t>
  </si>
  <si>
    <t>اختیارخ ذوب-400-1403/09/28</t>
  </si>
  <si>
    <t>ح. صنایع کشاورزی وکود زنجان</t>
  </si>
  <si>
    <t>س. و خدمات مدیریت صند. ب کشوری</t>
  </si>
  <si>
    <t>فولاد مبارکه اصفهان</t>
  </si>
  <si>
    <t>پارس‌ خزر</t>
  </si>
  <si>
    <t>بانک صادرات ایران</t>
  </si>
  <si>
    <t>اختیارخ فولاد-4000-1403/09/21</t>
  </si>
  <si>
    <t>اختیارخ فولاد-4500-1403/09/21</t>
  </si>
  <si>
    <t>اختیارخ فولاد-5000-1403/09/21</t>
  </si>
  <si>
    <t>اختیارخ وبصادر-1800-1403/09/21</t>
  </si>
  <si>
    <t>اختیارخ وبصادر-1900-1403/09/21</t>
  </si>
  <si>
    <t>اختیارخ وبصادر-2000-1403/09/21</t>
  </si>
  <si>
    <t>ایران‌ خودرو</t>
  </si>
  <si>
    <t>اختیارخ خودرو-2600-1403/09/07</t>
  </si>
  <si>
    <t>ح. گسترش سوخت سبززاگرس(س. عام)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</si>
  <si>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</si>
  <si>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</si>
  <si>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</si>
  <si>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</si>
  <si>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</si>
  <si>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</si>
  <si>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</si>
  <si>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</si>
  <si>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</si>
  <si>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</si>
  <si>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خرید</t>
  </si>
  <si>
    <t>-</t>
  </si>
  <si>
    <t>1403/11/14</t>
  </si>
  <si>
    <t>تاریخ سررسید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</si>
  <si>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</si>
  <si>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</si>
  <si>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</si>
  <si>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</si>
  <si>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</si>
  <si>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</si>
  <si>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</si>
  <si>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سپرده کوتاه مدت بانک پاسارگاد جهان کودک 2908100152310221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</si>
  <si>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</si>
  <si>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</si>
  <si>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</si>
  <si>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</si>
  <si>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</si>
  <si>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</si>
  <si>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</si>
  <si>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</si>
  <si>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سپرده بانکی و گواهی سپرده</t>
  </si>
  <si>
    <t>سایر درآمدها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</si>
  <si>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</si>
  <si>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</si>
  <si>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</si>
  <si>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</si>
  <si>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</si>
  <si>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</si>
  <si>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</si>
  <si>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سیمان‌هگمتان‌</t>
  </si>
  <si>
    <t>س. صنایع‌شیمیایی‌ایران</t>
  </si>
  <si>
    <t>آنتی بیوتیک سازی ایران</t>
  </si>
  <si>
    <t>پارس‌ دارو</t>
  </si>
  <si>
    <t>کشتیرانی دریای خزر</t>
  </si>
  <si>
    <t>ذغال‌سنگ‌ نگین‌ ط‌بس‌</t>
  </si>
  <si>
    <t>صنایع پتروشیمی تخت جمشید</t>
  </si>
  <si>
    <t>دارویی‌ رازک‌</t>
  </si>
  <si>
    <t>فولاد امیرکبیرکاشان</t>
  </si>
  <si>
    <t>صنعتی مینو</t>
  </si>
  <si>
    <t>آلومینیوم‌ایران‌</t>
  </si>
  <si>
    <t>بهمن  دیزل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</si>
  <si>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</si>
  <si>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</si>
  <si>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</si>
  <si>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</si>
  <si>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اخابر61-3ماهه23%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</si>
  <si>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</si>
  <si>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</si>
  <si>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</si>
  <si>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</si>
  <si>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</si>
  <si>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</si>
  <si>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</si>
  <si>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</si>
  <si>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</si>
  <si>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</si>
  <si>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</si>
  <si>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</si>
  <si>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</si>
  <si>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</si>
  <si>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1403/05/23</t>
  </si>
  <si>
    <t>1403/04/23</t>
  </si>
  <si>
    <t>1403/04/31</t>
  </si>
  <si>
    <t>1403/04/13</t>
  </si>
  <si>
    <t>1403/04/30</t>
  </si>
  <si>
    <t>1403/03/23</t>
  </si>
  <si>
    <t>1403/02/26</t>
  </si>
  <si>
    <t>1403/02/18</t>
  </si>
  <si>
    <t>1403/04/29</t>
  </si>
  <si>
    <t>1403/05/11</t>
  </si>
  <si>
    <t>1403/04/11</t>
  </si>
  <si>
    <t>1403/03/13</t>
  </si>
  <si>
    <t>1403/02/31</t>
  </si>
  <si>
    <t>1403/03/26</t>
  </si>
  <si>
    <t>1403/09/07</t>
  </si>
  <si>
    <t>1403/06/18</t>
  </si>
  <si>
    <t>1403/04/28</t>
  </si>
  <si>
    <t>1403/03/21</t>
  </si>
  <si>
    <t>1403/03/31</t>
  </si>
  <si>
    <t>1403/04/03</t>
  </si>
  <si>
    <t>1403/03/30</t>
  </si>
  <si>
    <t>1403/04/16</t>
  </si>
  <si>
    <t>1403/02/23</t>
  </si>
  <si>
    <t>1403/02/17</t>
  </si>
  <si>
    <t>1403/04/10</t>
  </si>
  <si>
    <t>1403/02/30</t>
  </si>
  <si>
    <t>1403/02/24</t>
  </si>
  <si>
    <t>1403/04/20</t>
  </si>
  <si>
    <t>1403/09/25</t>
  </si>
  <si>
    <t>1403/01/29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</si>
  <si>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</si>
  <si>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</si>
  <si>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</si>
  <si>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</si>
  <si>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</si>
  <si>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</si>
  <si>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</si>
  <si>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</si>
  <si>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</si>
  <si>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</si>
  <si>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</si>
  <si>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</si>
  <si>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</si>
  <si>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</si>
  <si>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</si>
  <si>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</si>
  <si>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</si>
  <si>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</si>
  <si>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</si>
  <si>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</si>
  <si>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</si>
  <si>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</si>
  <si>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ذوب1</t>
  </si>
  <si>
    <t>1403/09/28</t>
  </si>
  <si>
    <t>ضذوب90121</t>
  </si>
  <si>
    <t>وبصادر1</t>
  </si>
  <si>
    <t>1403/09/21</t>
  </si>
  <si>
    <t>ضصاد90221</t>
  </si>
  <si>
    <t>ضصاد90201</t>
  </si>
  <si>
    <t>وبملت1</t>
  </si>
  <si>
    <t>ضملت90181</t>
  </si>
  <si>
    <t>ضملت90171</t>
  </si>
  <si>
    <t>ضملت90191</t>
  </si>
  <si>
    <t>ضملت90201</t>
  </si>
  <si>
    <t>ضملت90211</t>
  </si>
  <si>
    <t>فولاد1</t>
  </si>
  <si>
    <t>ضفلا90161</t>
  </si>
  <si>
    <t>ضفلا90181</t>
  </si>
  <si>
    <t>ضفلا90171</t>
  </si>
  <si>
    <t>فصبا1</t>
  </si>
  <si>
    <t>ضفصبا9071</t>
  </si>
  <si>
    <t>درآمد ناشی از تغییر قیمت اوراق بهادار</t>
  </si>
  <si>
    <t>سود و زیان ناشی از تغییر قیمت</t>
  </si>
  <si>
    <t>درآمد حاصل از سرمایه­گذاری در اوراق بهادار با درآمد ثابت</t>
  </si>
  <si>
    <t>2-1</t>
  </si>
  <si>
    <t>2-2</t>
  </si>
  <si>
    <t>2-3</t>
  </si>
  <si>
    <t>2-4</t>
  </si>
  <si>
    <t>نقل از صفحه قبل</t>
  </si>
  <si>
    <t>نقل به صفحه بعد</t>
  </si>
  <si>
    <t>سود(زیان) حاصل از فروش اوراق بهادار - ادامه</t>
  </si>
  <si>
    <t>جمع کل دارایی ها</t>
  </si>
  <si>
    <t>جمع کل درآمد ها</t>
  </si>
  <si>
    <t xml:space="preserve">نقل به صفحه بعد </t>
  </si>
  <si>
    <t>سرمایه گذاری در سهام و حق تقدم سهام - ادامه</t>
  </si>
  <si>
    <t>اختیارخ فصبا-3400-14030918</t>
  </si>
  <si>
    <t>1-2درآمد حاصل از سرمایه­گذاری در سهام و حق تقدم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</si>
</sst>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.00_);\(0.00\)"/>
  </numFmts>
  <fonts count="1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color rgb="FF4D4D4D"/>
      <name val="IRANSans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37" fontId="0" fillId="0" borderId="0" xfId="1" applyNumberFormat="1" applyFont="1" applyAlignment="1">
      <alignment horizontal="center" vertical="center"/>
    </xf>
    <xf numFmtId="37" fontId="5" fillId="0" borderId="2" xfId="1" applyNumberFormat="1" applyFont="1" applyBorder="1" applyAlignment="1">
      <alignment horizontal="center" vertical="center"/>
    </xf>
    <xf numFmtId="37" fontId="5" fillId="0" borderId="0" xfId="1" applyNumberFormat="1" applyFont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/>
    </xf>
    <xf numFmtId="37" fontId="5" fillId="0" borderId="5" xfId="1" applyNumberFormat="1" applyFont="1" applyBorder="1" applyAlignment="1">
      <alignment horizontal="center" vertical="center"/>
    </xf>
    <xf numFmtId="39" fontId="5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6" fillId="0" borderId="7" xfId="0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9" fontId="5" fillId="0" borderId="0" xfId="1" applyNumberFormat="1" applyFont="1" applyBorder="1" applyAlignment="1">
      <alignment horizontal="center" vertical="center"/>
    </xf>
    <xf numFmtId="39" fontId="5" fillId="0" borderId="10" xfId="1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5" fillId="0" borderId="11" xfId="1" applyNumberFormat="1" applyFont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165" fontId="0" fillId="0" borderId="0" xfId="1" applyNumberFormat="1" applyFont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37" fontId="5" fillId="0" borderId="10" xfId="1" applyNumberFormat="1" applyFont="1" applyFill="1" applyBorder="1" applyAlignment="1">
      <alignment horizontal="center" vertical="center"/>
    </xf>
    <xf numFmtId="39" fontId="5" fillId="0" borderId="1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9" fontId="5" fillId="0" borderId="12" xfId="1" applyNumberFormat="1" applyFont="1" applyBorder="1" applyAlignment="1">
      <alignment horizontal="center" vertical="center"/>
    </xf>
    <xf numFmtId="37" fontId="5" fillId="0" borderId="2" xfId="1" applyNumberFormat="1" applyFont="1" applyBorder="1" applyAlignment="1">
      <alignment vertical="center"/>
    </xf>
    <xf numFmtId="37" fontId="5" fillId="0" borderId="0" xfId="1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39" fontId="5" fillId="0" borderId="9" xfId="0" applyNumberFormat="1" applyFont="1" applyBorder="1" applyAlignment="1">
      <alignment horizontal="center" vertical="center"/>
    </xf>
    <xf numFmtId="165" fontId="0" fillId="0" borderId="0" xfId="1" applyNumberFormat="1" applyFont="1" applyFill="1" applyAlignment="1">
      <alignment horizontal="left"/>
    </xf>
    <xf numFmtId="165" fontId="0" fillId="0" borderId="2" xfId="1" applyNumberFormat="1" applyFont="1" applyBorder="1" applyAlignment="1">
      <alignment horizontal="left"/>
    </xf>
    <xf numFmtId="165" fontId="0" fillId="0" borderId="2" xfId="1" applyNumberFormat="1" applyFont="1" applyFill="1" applyBorder="1" applyAlignment="1">
      <alignment horizontal="left"/>
    </xf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left"/>
    </xf>
    <xf numFmtId="165" fontId="5" fillId="0" borderId="6" xfId="1" applyNumberFormat="1" applyFont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37" fontId="5" fillId="0" borderId="10" xfId="1" applyNumberFormat="1" applyFont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 vertical="center"/>
    </xf>
    <xf numFmtId="37" fontId="5" fillId="0" borderId="5" xfId="1" applyNumberFormat="1" applyFont="1" applyFill="1" applyBorder="1" applyAlignment="1">
      <alignment horizontal="center" vertical="center"/>
    </xf>
    <xf numFmtId="165" fontId="5" fillId="0" borderId="0" xfId="1" applyNumberFormat="1" applyFont="1" applyAlignment="1">
      <alignment horizontal="right" vertical="top"/>
    </xf>
    <xf numFmtId="37" fontId="5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37" fontId="5" fillId="0" borderId="2" xfId="1" applyNumberFormat="1" applyFont="1" applyFill="1" applyBorder="1" applyAlignment="1">
      <alignment horizontal="center" vertical="center"/>
    </xf>
    <xf numFmtId="37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right" vertical="top"/>
    </xf>
    <xf numFmtId="165" fontId="0" fillId="0" borderId="0" xfId="1" applyNumberFormat="1" applyFont="1" applyBorder="1" applyAlignment="1">
      <alignment horizontal="left"/>
    </xf>
    <xf numFmtId="165" fontId="0" fillId="0" borderId="0" xfId="1" applyNumberFormat="1" applyFont="1" applyBorder="1" applyAlignment="1">
      <alignment horizontal="center" vertical="center"/>
    </xf>
    <xf numFmtId="37" fontId="0" fillId="0" borderId="0" xfId="1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165" fontId="5" fillId="0" borderId="0" xfId="1" applyNumberFormat="1" applyFont="1" applyBorder="1" applyAlignment="1">
      <alignment vertical="top"/>
    </xf>
    <xf numFmtId="165" fontId="4" fillId="0" borderId="5" xfId="1" applyNumberFormat="1" applyFont="1" applyBorder="1" applyAlignment="1">
      <alignment vertical="center"/>
    </xf>
    <xf numFmtId="165" fontId="5" fillId="0" borderId="0" xfId="1" applyNumberFormat="1" applyFont="1" applyAlignment="1">
      <alignment vertical="top"/>
    </xf>
    <xf numFmtId="37" fontId="9" fillId="0" borderId="0" xfId="1" applyNumberFormat="1" applyFont="1" applyFill="1" applyBorder="1" applyAlignment="1">
      <alignment vertical="center"/>
    </xf>
    <xf numFmtId="37" fontId="5" fillId="0" borderId="0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5" fillId="0" borderId="2" xfId="1" applyNumberFormat="1" applyFont="1" applyBorder="1" applyAlignment="1">
      <alignment vertical="top"/>
    </xf>
    <xf numFmtId="37" fontId="5" fillId="0" borderId="2" xfId="1" applyNumberFormat="1" applyFont="1" applyFill="1" applyBorder="1" applyAlignment="1">
      <alignment vertical="center"/>
    </xf>
    <xf numFmtId="165" fontId="3" fillId="0" borderId="0" xfId="1" applyNumberFormat="1" applyFont="1" applyFill="1" applyAlignment="1">
      <alignment vertical="center"/>
    </xf>
    <xf numFmtId="37" fontId="0" fillId="0" borderId="0" xfId="1" applyNumberFormat="1" applyFont="1" applyAlignment="1">
      <alignment horizontal="left"/>
    </xf>
    <xf numFmtId="37" fontId="3" fillId="0" borderId="0" xfId="1" applyNumberFormat="1" applyFont="1" applyAlignment="1">
      <alignment vertical="center"/>
    </xf>
    <xf numFmtId="37" fontId="4" fillId="0" borderId="1" xfId="1" applyNumberFormat="1" applyFont="1" applyBorder="1" applyAlignment="1">
      <alignment vertical="center"/>
    </xf>
    <xf numFmtId="37" fontId="0" fillId="0" borderId="2" xfId="1" applyNumberFormat="1" applyFont="1" applyBorder="1" applyAlignment="1">
      <alignment horizontal="left"/>
    </xf>
    <xf numFmtId="37" fontId="4" fillId="0" borderId="1" xfId="1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left"/>
    </xf>
    <xf numFmtId="166" fontId="3" fillId="0" borderId="0" xfId="1" applyNumberFormat="1" applyFont="1" applyAlignment="1">
      <alignment vertical="center"/>
    </xf>
    <xf numFmtId="166" fontId="4" fillId="0" borderId="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horizontal="left"/>
    </xf>
    <xf numFmtId="166" fontId="4" fillId="0" borderId="3" xfId="1" applyNumberFormat="1" applyFont="1" applyBorder="1" applyAlignment="1">
      <alignment vertical="center"/>
    </xf>
    <xf numFmtId="166" fontId="4" fillId="0" borderId="1" xfId="1" applyNumberFormat="1" applyFont="1" applyBorder="1" applyAlignment="1">
      <alignment horizontal="center" vertical="center"/>
    </xf>
    <xf numFmtId="166" fontId="4" fillId="0" borderId="3" xfId="1" applyNumberFormat="1" applyFont="1" applyBorder="1" applyAlignment="1">
      <alignment horizontal="center" vertical="center"/>
    </xf>
    <xf numFmtId="37" fontId="0" fillId="0" borderId="0" xfId="1" applyNumberFormat="1" applyFont="1" applyFill="1" applyAlignment="1">
      <alignment horizontal="center" vertical="center"/>
    </xf>
    <xf numFmtId="43" fontId="0" fillId="0" borderId="0" xfId="1" applyFont="1" applyAlignment="1">
      <alignment horizontal="left"/>
    </xf>
    <xf numFmtId="37" fontId="4" fillId="0" borderId="3" xfId="1" applyNumberFormat="1" applyFont="1" applyBorder="1" applyAlignment="1">
      <alignment vertical="center"/>
    </xf>
    <xf numFmtId="37" fontId="4" fillId="0" borderId="3" xfId="1" applyNumberFormat="1" applyFont="1" applyBorder="1" applyAlignment="1">
      <alignment horizontal="center" vertical="center"/>
    </xf>
    <xf numFmtId="37" fontId="5" fillId="0" borderId="5" xfId="1" applyNumberFormat="1" applyFont="1" applyBorder="1" applyAlignment="1">
      <alignment horizontal="center" vertical="center" shrinkToFit="1"/>
    </xf>
    <xf numFmtId="43" fontId="5" fillId="0" borderId="5" xfId="1" applyFont="1" applyBorder="1" applyAlignment="1">
      <alignment horizontal="center" vertical="center" shrinkToFit="1"/>
    </xf>
    <xf numFmtId="39" fontId="5" fillId="0" borderId="9" xfId="1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4" xfId="0" applyFont="1" applyBorder="1" applyAlignment="1">
      <alignment horizontal="right" vertical="top"/>
    </xf>
    <xf numFmtId="37" fontId="5" fillId="0" borderId="0" xfId="1" applyNumberFormat="1" applyFont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7" fontId="5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37" fontId="5" fillId="0" borderId="0" xfId="1" applyNumberFormat="1" applyFont="1" applyFill="1" applyAlignment="1">
      <alignment horizontal="center" vertical="center"/>
    </xf>
    <xf numFmtId="37" fontId="5" fillId="0" borderId="5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7" fontId="5" fillId="0" borderId="0" xfId="1" applyNumberFormat="1" applyFont="1" applyFill="1" applyBorder="1" applyAlignment="1">
      <alignment horizontal="center" vertical="center"/>
    </xf>
    <xf numFmtId="37" fontId="5" fillId="0" borderId="10" xfId="1" applyNumberFormat="1" applyFont="1" applyFill="1" applyBorder="1" applyAlignment="1">
      <alignment horizontal="center" vertical="center"/>
    </xf>
    <xf numFmtId="37" fontId="5" fillId="0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31087</xdr:colOff>
      <xdr:row>0</xdr:row>
      <xdr:rowOff>0</xdr:rowOff>
    </xdr:from>
    <xdr:to>
      <xdr:col>2</xdr:col>
      <xdr:colOff>1633228</xdr:colOff>
      <xdr:row>8</xdr:row>
      <xdr:rowOff>31749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7FD516-CFEB-00B3-B1F2-B58911BA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5211022" y="0"/>
          <a:ext cx="4882974" cy="7069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gi\Downloads\&#1578;&#1585;&#1575;&#1586;%20&#1570;&#1586;&#1605;&#1575;&#1740;&#1588;&#1740;%20&#1578;&#1601;&#1589;&#1740;&#1604;&#1740;%20(3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gi\Downloads\&#1578;&#1585;&#1575;&#1586;%20&#1570;&#1586;&#1605;&#1575;&#1740;&#1588;&#1740;%20&#1578;&#1601;&#1589;&#1740;&#1604;&#1740;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</sheetNames>
    <sheetDataSet>
      <sheetData sheetId="0">
        <row r="2">
          <cell r="A2" t="str">
            <v>گسترش نفت و گاز پارسیان</v>
          </cell>
          <cell r="B2">
            <v>0</v>
          </cell>
          <cell r="C2">
            <v>3915230750</v>
          </cell>
          <cell r="D2">
            <v>0</v>
          </cell>
          <cell r="E2">
            <v>3915230750</v>
          </cell>
          <cell r="F2">
            <v>3915230750</v>
          </cell>
        </row>
        <row r="3">
          <cell r="A3" t="str">
            <v>پتروشیمی پردیس</v>
          </cell>
          <cell r="B3">
            <v>84170048</v>
          </cell>
          <cell r="C3">
            <v>9115744109</v>
          </cell>
          <cell r="D3">
            <v>0</v>
          </cell>
          <cell r="E3">
            <v>9031574061</v>
          </cell>
          <cell r="F3">
            <v>9031574061</v>
          </cell>
        </row>
        <row r="4">
          <cell r="A4" t="str">
            <v>توسعه خدمات دریایی وبندری سینا</v>
          </cell>
          <cell r="B4">
            <v>0</v>
          </cell>
          <cell r="C4">
            <v>9440094607</v>
          </cell>
          <cell r="D4">
            <v>0</v>
          </cell>
          <cell r="E4">
            <v>9440094607</v>
          </cell>
          <cell r="F4">
            <v>9440094607</v>
          </cell>
        </row>
        <row r="5">
          <cell r="A5" t="str">
            <v>کشتیرانی دریای خزر</v>
          </cell>
          <cell r="B5">
            <v>19684340645</v>
          </cell>
          <cell r="C5">
            <v>842844950</v>
          </cell>
          <cell r="D5">
            <v>18841495695</v>
          </cell>
          <cell r="E5">
            <v>0</v>
          </cell>
          <cell r="F5">
            <v>-18841495695</v>
          </cell>
        </row>
        <row r="6">
          <cell r="A6" t="str">
            <v>تولیدات پتروشیمی قائد بصیر</v>
          </cell>
          <cell r="B6">
            <v>145212123</v>
          </cell>
          <cell r="C6">
            <v>1613232879</v>
          </cell>
          <cell r="D6">
            <v>0</v>
          </cell>
          <cell r="E6">
            <v>1468020756</v>
          </cell>
          <cell r="F6">
            <v>1468020756</v>
          </cell>
        </row>
        <row r="7">
          <cell r="A7" t="str">
            <v>فولاد کاوه جنوب کیش</v>
          </cell>
          <cell r="B7">
            <v>4714734080</v>
          </cell>
          <cell r="C7">
            <v>48703680</v>
          </cell>
          <cell r="D7">
            <v>4666030400</v>
          </cell>
          <cell r="E7">
            <v>0</v>
          </cell>
          <cell r="F7">
            <v>-4666030400</v>
          </cell>
        </row>
        <row r="8">
          <cell r="A8" t="str">
            <v>فرآوری زغال سنگ پروده طبس</v>
          </cell>
          <cell r="B8">
            <v>4086514423</v>
          </cell>
          <cell r="C8">
            <v>0</v>
          </cell>
          <cell r="D8">
            <v>4086514423</v>
          </cell>
          <cell r="E8">
            <v>0</v>
          </cell>
          <cell r="F8">
            <v>-4086514423</v>
          </cell>
        </row>
        <row r="9">
          <cell r="A9" t="str">
            <v>بهمن  دیزل</v>
          </cell>
          <cell r="B9">
            <v>8841605329</v>
          </cell>
          <cell r="C9">
            <v>0</v>
          </cell>
          <cell r="D9">
            <v>8841605329</v>
          </cell>
          <cell r="E9">
            <v>0</v>
          </cell>
          <cell r="F9">
            <v>-8841605329</v>
          </cell>
        </row>
        <row r="10">
          <cell r="A10" t="str">
            <v>پتروشیمی جم</v>
          </cell>
          <cell r="B10">
            <v>671935557</v>
          </cell>
          <cell r="C10">
            <v>62196123</v>
          </cell>
          <cell r="D10">
            <v>609739434</v>
          </cell>
          <cell r="E10">
            <v>0</v>
          </cell>
          <cell r="F10">
            <v>-609739434</v>
          </cell>
        </row>
        <row r="11">
          <cell r="A11" t="str">
            <v>پاکدیس</v>
          </cell>
          <cell r="B11">
            <v>4942500</v>
          </cell>
          <cell r="C11">
            <v>2529853</v>
          </cell>
          <cell r="D11">
            <v>2412647</v>
          </cell>
          <cell r="E11">
            <v>0</v>
          </cell>
          <cell r="F11">
            <v>-2412647</v>
          </cell>
        </row>
        <row r="12">
          <cell r="A12" t="str">
            <v>کشت و دام قیام اصفهان</v>
          </cell>
          <cell r="B12">
            <v>0</v>
          </cell>
          <cell r="C12">
            <v>443010773</v>
          </cell>
          <cell r="D12">
            <v>0</v>
          </cell>
          <cell r="E12">
            <v>443010773</v>
          </cell>
          <cell r="F12">
            <v>443010773</v>
          </cell>
        </row>
        <row r="13">
          <cell r="A13" t="str">
            <v>کشت وصنعت شریف آباد</v>
          </cell>
          <cell r="B13">
            <v>0</v>
          </cell>
          <cell r="C13">
            <v>638296412</v>
          </cell>
          <cell r="D13">
            <v>0</v>
          </cell>
          <cell r="E13">
            <v>638296412</v>
          </cell>
          <cell r="F13">
            <v>638296412</v>
          </cell>
        </row>
        <row r="14">
          <cell r="A14" t="str">
            <v>پتروشیمی نوری</v>
          </cell>
          <cell r="B14">
            <v>0</v>
          </cell>
          <cell r="C14">
            <v>6782132730</v>
          </cell>
          <cell r="D14">
            <v>0</v>
          </cell>
          <cell r="E14">
            <v>6782132730</v>
          </cell>
          <cell r="F14">
            <v>6782132730</v>
          </cell>
        </row>
        <row r="15">
          <cell r="A15" t="str">
            <v>پتروشیمی جم پیلن</v>
          </cell>
          <cell r="B15">
            <v>209907861</v>
          </cell>
          <cell r="C15">
            <v>0</v>
          </cell>
          <cell r="D15">
            <v>209907861</v>
          </cell>
          <cell r="E15">
            <v>0</v>
          </cell>
          <cell r="F15">
            <v>-209907861</v>
          </cell>
        </row>
        <row r="16">
          <cell r="A16" t="str">
            <v>پخش هجرت</v>
          </cell>
          <cell r="B16">
            <v>1265284655</v>
          </cell>
          <cell r="C16">
            <v>0</v>
          </cell>
          <cell r="D16">
            <v>1265284655</v>
          </cell>
          <cell r="E16">
            <v>0</v>
          </cell>
          <cell r="F16">
            <v>-1265284655</v>
          </cell>
        </row>
        <row r="17">
          <cell r="A17" t="str">
            <v>کلر پارس</v>
          </cell>
          <cell r="B17">
            <v>1650529602</v>
          </cell>
          <cell r="C17">
            <v>1867919726</v>
          </cell>
          <cell r="D17">
            <v>0</v>
          </cell>
          <cell r="E17">
            <v>217390124</v>
          </cell>
          <cell r="F17">
            <v>217390124</v>
          </cell>
        </row>
        <row r="18">
          <cell r="A18" t="str">
            <v>پدیده شیمی قرن</v>
          </cell>
          <cell r="B18">
            <v>1437741220</v>
          </cell>
          <cell r="C18">
            <v>352836136</v>
          </cell>
          <cell r="D18">
            <v>1084905084</v>
          </cell>
          <cell r="E18">
            <v>0</v>
          </cell>
          <cell r="F18">
            <v>-1084905084</v>
          </cell>
        </row>
        <row r="19">
          <cell r="A19" t="str">
            <v>سیمان ساوه</v>
          </cell>
          <cell r="B19">
            <v>1967319654</v>
          </cell>
          <cell r="C19">
            <v>1564547179</v>
          </cell>
          <cell r="D19">
            <v>402772475</v>
          </cell>
          <cell r="E19">
            <v>0</v>
          </cell>
          <cell r="F19">
            <v>-402772475</v>
          </cell>
        </row>
        <row r="20">
          <cell r="A20" t="str">
            <v>پتروشیمی تندگویان</v>
          </cell>
          <cell r="B20">
            <v>14180260323</v>
          </cell>
          <cell r="C20">
            <v>27995985</v>
          </cell>
          <cell r="D20">
            <v>14152264338</v>
          </cell>
          <cell r="E20">
            <v>0</v>
          </cell>
          <cell r="F20">
            <v>-14152264338</v>
          </cell>
        </row>
        <row r="21">
          <cell r="A21" t="str">
            <v>صنعتی زر ماکارون</v>
          </cell>
          <cell r="B21">
            <v>0</v>
          </cell>
          <cell r="C21">
            <v>177533499</v>
          </cell>
          <cell r="D21">
            <v>0</v>
          </cell>
          <cell r="E21">
            <v>177533499</v>
          </cell>
          <cell r="F21">
            <v>177533499</v>
          </cell>
        </row>
        <row r="22">
          <cell r="A22" t="str">
            <v>پتروشیمی زاگرس</v>
          </cell>
          <cell r="B22">
            <v>0</v>
          </cell>
          <cell r="C22">
            <v>1896244828</v>
          </cell>
          <cell r="D22">
            <v>0</v>
          </cell>
          <cell r="E22">
            <v>1896244828</v>
          </cell>
          <cell r="F22">
            <v>1896244828</v>
          </cell>
        </row>
        <row r="23">
          <cell r="A23" t="str">
            <v>صنعتی مینو</v>
          </cell>
          <cell r="B23">
            <v>305782588</v>
          </cell>
          <cell r="C23">
            <v>1414220</v>
          </cell>
          <cell r="D23">
            <v>304368368</v>
          </cell>
          <cell r="E23">
            <v>0</v>
          </cell>
          <cell r="F23">
            <v>-304368368</v>
          </cell>
        </row>
        <row r="24">
          <cell r="A24" t="str">
            <v>پتروشیمی بوعلی سینا</v>
          </cell>
          <cell r="B24">
            <v>3037102</v>
          </cell>
          <cell r="C24">
            <v>65323126</v>
          </cell>
          <cell r="D24">
            <v>0</v>
          </cell>
          <cell r="E24">
            <v>62286024</v>
          </cell>
          <cell r="F24">
            <v>62286024</v>
          </cell>
        </row>
        <row r="25">
          <cell r="A25" t="str">
            <v>س. و خدمات مدیریت صند. ب کشوری</v>
          </cell>
          <cell r="B25">
            <v>0</v>
          </cell>
          <cell r="C25">
            <v>18747647</v>
          </cell>
          <cell r="D25">
            <v>0</v>
          </cell>
          <cell r="E25">
            <v>18747647</v>
          </cell>
          <cell r="F25">
            <v>18747647</v>
          </cell>
        </row>
        <row r="26">
          <cell r="A26" t="str">
            <v>صنایع شیمیایی کیمیاگران امروز</v>
          </cell>
          <cell r="B26">
            <v>27559029</v>
          </cell>
          <cell r="C26">
            <v>26390949</v>
          </cell>
          <cell r="D26">
            <v>1168080</v>
          </cell>
          <cell r="E26">
            <v>0</v>
          </cell>
          <cell r="F26">
            <v>-1168080</v>
          </cell>
        </row>
        <row r="27">
          <cell r="A27" t="str">
            <v>آنتی بیوتیک سازی ایران</v>
          </cell>
          <cell r="B27">
            <v>375946750</v>
          </cell>
          <cell r="C27">
            <v>0</v>
          </cell>
          <cell r="D27">
            <v>375946750</v>
          </cell>
          <cell r="E27">
            <v>0</v>
          </cell>
          <cell r="F27">
            <v>-375946750</v>
          </cell>
        </row>
        <row r="28">
          <cell r="A28" t="str">
            <v>صنایع پتروشیمی تخت جمشید</v>
          </cell>
          <cell r="B28">
            <v>20739556020</v>
          </cell>
          <cell r="C28">
            <v>0</v>
          </cell>
          <cell r="D28">
            <v>20739556020</v>
          </cell>
          <cell r="E28">
            <v>0</v>
          </cell>
          <cell r="F28">
            <v>-20739556020</v>
          </cell>
        </row>
        <row r="29">
          <cell r="A29" t="str">
            <v>صنایع فروآلیاژ ایران</v>
          </cell>
          <cell r="B29">
            <v>5282289</v>
          </cell>
          <cell r="C29">
            <v>0</v>
          </cell>
          <cell r="D29">
            <v>5282289</v>
          </cell>
          <cell r="E29">
            <v>0</v>
          </cell>
          <cell r="F29">
            <v>-5282289</v>
          </cell>
        </row>
        <row r="30">
          <cell r="A30" t="str">
            <v>ملی شیمی کشاورز</v>
          </cell>
          <cell r="B30">
            <v>4400375376</v>
          </cell>
          <cell r="C30">
            <v>0</v>
          </cell>
          <cell r="D30">
            <v>4400375376</v>
          </cell>
          <cell r="E30">
            <v>0</v>
          </cell>
          <cell r="F30">
            <v>-4400375376</v>
          </cell>
        </row>
        <row r="31">
          <cell r="A31" t="str">
            <v>تامین سرمایه دماوند</v>
          </cell>
          <cell r="B31">
            <v>113087076</v>
          </cell>
          <cell r="C31">
            <v>0</v>
          </cell>
          <cell r="D31">
            <v>113087076</v>
          </cell>
          <cell r="E31">
            <v>0</v>
          </cell>
          <cell r="F31">
            <v>-113087076</v>
          </cell>
        </row>
        <row r="32">
          <cell r="A32" t="str">
            <v>صبا فولاد خلیج فارس</v>
          </cell>
          <cell r="B32">
            <v>4909096439</v>
          </cell>
          <cell r="C32">
            <v>0</v>
          </cell>
          <cell r="D32">
            <v>4909096439</v>
          </cell>
          <cell r="E32">
            <v>0</v>
          </cell>
          <cell r="F32">
            <v>-4909096439</v>
          </cell>
        </row>
        <row r="33">
          <cell r="A33" t="str">
            <v>داروسازی شهید قاضی</v>
          </cell>
          <cell r="B33">
            <v>2729406186</v>
          </cell>
          <cell r="C33">
            <v>0</v>
          </cell>
          <cell r="D33">
            <v>2729406186</v>
          </cell>
          <cell r="E33">
            <v>0</v>
          </cell>
          <cell r="F33">
            <v>-2729406186</v>
          </cell>
        </row>
        <row r="34">
          <cell r="A34" t="str">
            <v>بیمه اتکایی ایران معین</v>
          </cell>
          <cell r="B34">
            <v>0</v>
          </cell>
          <cell r="C34">
            <v>2023845388</v>
          </cell>
          <cell r="D34">
            <v>0</v>
          </cell>
          <cell r="E34">
            <v>2023845388</v>
          </cell>
          <cell r="F34">
            <v>2023845388</v>
          </cell>
        </row>
        <row r="35">
          <cell r="A35" t="str">
            <v>نورایستا پلاستیک</v>
          </cell>
          <cell r="B35">
            <v>0</v>
          </cell>
          <cell r="C35">
            <v>766559463</v>
          </cell>
          <cell r="D35">
            <v>0</v>
          </cell>
          <cell r="E35">
            <v>766559463</v>
          </cell>
          <cell r="F35">
            <v>766559463</v>
          </cell>
        </row>
        <row r="36">
          <cell r="A36" t="str">
            <v>گسترش سوخت سبززاگرس(سهامی عام)</v>
          </cell>
          <cell r="B36">
            <v>7834129</v>
          </cell>
          <cell r="C36">
            <v>4522447242</v>
          </cell>
          <cell r="D36">
            <v>0</v>
          </cell>
          <cell r="E36">
            <v>4514613113</v>
          </cell>
          <cell r="F36">
            <v>4514613113</v>
          </cell>
        </row>
        <row r="37">
          <cell r="A37" t="str">
            <v>تولیدی و صنعتی گوهرفام</v>
          </cell>
          <cell r="B37">
            <v>649200265</v>
          </cell>
          <cell r="C37">
            <v>295448430</v>
          </cell>
          <cell r="D37">
            <v>353751835</v>
          </cell>
          <cell r="E37">
            <v>0</v>
          </cell>
          <cell r="F37">
            <v>-353751835</v>
          </cell>
        </row>
        <row r="38">
          <cell r="A38" t="str">
            <v>فولاد امیرکبیرکاشان</v>
          </cell>
          <cell r="B38">
            <v>64859866</v>
          </cell>
          <cell r="C38">
            <v>163641384</v>
          </cell>
          <cell r="D38">
            <v>0</v>
          </cell>
          <cell r="E38">
            <v>98781518</v>
          </cell>
          <cell r="F38">
            <v>98781518</v>
          </cell>
        </row>
        <row r="39">
          <cell r="A39" t="str">
            <v>ایرکا پارت صنعت</v>
          </cell>
          <cell r="B39">
            <v>0</v>
          </cell>
          <cell r="C39">
            <v>63372075</v>
          </cell>
          <cell r="D39">
            <v>0</v>
          </cell>
          <cell r="E39">
            <v>63372075</v>
          </cell>
          <cell r="F39">
            <v>63372075</v>
          </cell>
        </row>
        <row r="40">
          <cell r="A40" t="str">
            <v>تایدواترخاورمیانه</v>
          </cell>
          <cell r="B40">
            <v>5109</v>
          </cell>
          <cell r="C40">
            <v>2768606482</v>
          </cell>
          <cell r="D40">
            <v>0</v>
          </cell>
          <cell r="E40">
            <v>2768601373</v>
          </cell>
          <cell r="F40">
            <v>2768601373</v>
          </cell>
        </row>
        <row r="41">
          <cell r="A41" t="str">
            <v>زامیاد</v>
          </cell>
          <cell r="B41">
            <v>198434293</v>
          </cell>
          <cell r="C41">
            <v>0</v>
          </cell>
          <cell r="D41">
            <v>198434293</v>
          </cell>
          <cell r="E41">
            <v>0</v>
          </cell>
          <cell r="F41">
            <v>-198434293</v>
          </cell>
        </row>
        <row r="42">
          <cell r="A42" t="str">
            <v>ایران‌ خودرو</v>
          </cell>
          <cell r="B42">
            <v>0</v>
          </cell>
          <cell r="C42">
            <v>89349000</v>
          </cell>
          <cell r="D42">
            <v>0</v>
          </cell>
          <cell r="E42">
            <v>89349000</v>
          </cell>
          <cell r="F42">
            <v>89349000</v>
          </cell>
        </row>
        <row r="43">
          <cell r="A43" t="str">
            <v>بین‌المللی‌توسعه‌ساختمان</v>
          </cell>
          <cell r="B43">
            <v>0</v>
          </cell>
          <cell r="C43">
            <v>1703306109</v>
          </cell>
          <cell r="D43">
            <v>0</v>
          </cell>
          <cell r="E43">
            <v>1703306109</v>
          </cell>
          <cell r="F43">
            <v>1703306109</v>
          </cell>
        </row>
        <row r="44">
          <cell r="A44" t="str">
            <v>گروه‌صنعتی‌سپاهان‌</v>
          </cell>
          <cell r="B44">
            <v>160107016</v>
          </cell>
          <cell r="C44">
            <v>0</v>
          </cell>
          <cell r="D44">
            <v>160107016</v>
          </cell>
          <cell r="E44">
            <v>0</v>
          </cell>
          <cell r="F44">
            <v>-160107016</v>
          </cell>
        </row>
        <row r="45">
          <cell r="A45" t="str">
            <v>آلومینیوم‌ایران‌</v>
          </cell>
          <cell r="B45">
            <v>0</v>
          </cell>
          <cell r="C45">
            <v>20930004</v>
          </cell>
          <cell r="D45">
            <v>0</v>
          </cell>
          <cell r="E45">
            <v>20930004</v>
          </cell>
          <cell r="F45">
            <v>20930004</v>
          </cell>
        </row>
        <row r="46">
          <cell r="A46" t="str">
            <v>صنعتی‌ آما</v>
          </cell>
          <cell r="B46">
            <v>9315488</v>
          </cell>
          <cell r="C46">
            <v>85021132</v>
          </cell>
          <cell r="D46">
            <v>0</v>
          </cell>
          <cell r="E46">
            <v>75705644</v>
          </cell>
          <cell r="F46">
            <v>75705644</v>
          </cell>
        </row>
        <row r="47">
          <cell r="A47" t="str">
            <v>دارویی‌ رازک‌</v>
          </cell>
          <cell r="B47">
            <v>812169217</v>
          </cell>
          <cell r="C47">
            <v>0</v>
          </cell>
          <cell r="D47">
            <v>812169217</v>
          </cell>
          <cell r="E47">
            <v>0</v>
          </cell>
          <cell r="F47">
            <v>-812169217</v>
          </cell>
        </row>
        <row r="48">
          <cell r="A48" t="str">
            <v>گلتاش‌</v>
          </cell>
          <cell r="B48">
            <v>4557256933</v>
          </cell>
          <cell r="C48">
            <v>22461271</v>
          </cell>
          <cell r="D48">
            <v>4534795662</v>
          </cell>
          <cell r="E48">
            <v>0</v>
          </cell>
          <cell r="F48">
            <v>-4534795662</v>
          </cell>
        </row>
        <row r="49">
          <cell r="A49" t="str">
            <v>پتروشیمی‌شیراز</v>
          </cell>
          <cell r="B49">
            <v>0</v>
          </cell>
          <cell r="C49">
            <v>9611960471</v>
          </cell>
          <cell r="D49">
            <v>0</v>
          </cell>
          <cell r="E49">
            <v>9611960471</v>
          </cell>
          <cell r="F49">
            <v>9611960471</v>
          </cell>
        </row>
        <row r="50">
          <cell r="A50" t="str">
            <v>پارس‌ دارو</v>
          </cell>
          <cell r="B50">
            <v>1191627360</v>
          </cell>
          <cell r="C50">
            <v>29119140</v>
          </cell>
          <cell r="D50">
            <v>1162508220</v>
          </cell>
          <cell r="E50">
            <v>0</v>
          </cell>
          <cell r="F50">
            <v>-1162508220</v>
          </cell>
        </row>
        <row r="51">
          <cell r="A51" t="str">
            <v>سیمان‌هگمتان‌</v>
          </cell>
          <cell r="B51">
            <v>1403391083</v>
          </cell>
          <cell r="C51">
            <v>0</v>
          </cell>
          <cell r="D51">
            <v>1403391083</v>
          </cell>
          <cell r="E51">
            <v>0</v>
          </cell>
          <cell r="F51">
            <v>-1403391083</v>
          </cell>
        </row>
        <row r="52">
          <cell r="A52" t="str">
            <v>دوده‌ صنعتی‌ پارس‌</v>
          </cell>
          <cell r="B52">
            <v>51721244</v>
          </cell>
          <cell r="C52">
            <v>33679763658</v>
          </cell>
          <cell r="D52">
            <v>0</v>
          </cell>
          <cell r="E52">
            <v>33628042414</v>
          </cell>
          <cell r="F52">
            <v>33628042414</v>
          </cell>
        </row>
        <row r="53">
          <cell r="A53" t="str">
            <v>نیروکلر</v>
          </cell>
          <cell r="B53">
            <v>5293285</v>
          </cell>
          <cell r="C53">
            <v>509929779</v>
          </cell>
          <cell r="D53">
            <v>0</v>
          </cell>
          <cell r="E53">
            <v>504636494</v>
          </cell>
          <cell r="F53">
            <v>504636494</v>
          </cell>
        </row>
        <row r="54">
          <cell r="A54" t="str">
            <v>پتروشیمی فناوران</v>
          </cell>
          <cell r="B54">
            <v>0</v>
          </cell>
          <cell r="C54">
            <v>1364055842</v>
          </cell>
          <cell r="D54">
            <v>0</v>
          </cell>
          <cell r="E54">
            <v>1364055842</v>
          </cell>
          <cell r="F54">
            <v>1364055842</v>
          </cell>
        </row>
        <row r="55">
          <cell r="A55" t="str">
            <v>پتروشیمی شازند</v>
          </cell>
          <cell r="B55">
            <v>2544647056</v>
          </cell>
          <cell r="C55">
            <v>0</v>
          </cell>
          <cell r="D55">
            <v>2544647056</v>
          </cell>
          <cell r="E55">
            <v>0</v>
          </cell>
          <cell r="F55">
            <v>-2544647056</v>
          </cell>
        </row>
        <row r="56">
          <cell r="A56" t="str">
            <v>تولیدی‌مهرام‌</v>
          </cell>
          <cell r="B56">
            <v>34048085</v>
          </cell>
          <cell r="C56">
            <v>761546461</v>
          </cell>
          <cell r="D56">
            <v>0</v>
          </cell>
          <cell r="E56">
            <v>727498376</v>
          </cell>
          <cell r="F56">
            <v>727498376</v>
          </cell>
        </row>
        <row r="57">
          <cell r="A57" t="str">
            <v>صنايع شيميايي ايران</v>
          </cell>
          <cell r="B57">
            <v>0</v>
          </cell>
          <cell r="C57">
            <v>213203845</v>
          </cell>
          <cell r="D57">
            <v>0</v>
          </cell>
          <cell r="E57">
            <v>213203845</v>
          </cell>
          <cell r="F57">
            <v>213203845</v>
          </cell>
        </row>
        <row r="58">
          <cell r="A58" t="str">
            <v>تامین‌ ماسه‌ ریخته‌گری‌</v>
          </cell>
          <cell r="B58">
            <v>2050277547</v>
          </cell>
          <cell r="C58">
            <v>0</v>
          </cell>
          <cell r="D58">
            <v>2050277547</v>
          </cell>
          <cell r="E58">
            <v>0</v>
          </cell>
          <cell r="F58">
            <v>-2050277547</v>
          </cell>
        </row>
        <row r="59">
          <cell r="A59" t="str">
            <v>ذغال‌سنگ‌ نگین‌ ط‌بس‌</v>
          </cell>
          <cell r="B59">
            <v>155610777</v>
          </cell>
          <cell r="C59">
            <v>0</v>
          </cell>
          <cell r="D59">
            <v>155610777</v>
          </cell>
          <cell r="E59">
            <v>0</v>
          </cell>
          <cell r="F59">
            <v>-155610777</v>
          </cell>
        </row>
        <row r="60">
          <cell r="A60" t="str">
            <v>کربن‌ ایران‌</v>
          </cell>
          <cell r="B60">
            <v>0</v>
          </cell>
          <cell r="C60">
            <v>21145057020</v>
          </cell>
          <cell r="D60">
            <v>0</v>
          </cell>
          <cell r="E60">
            <v>21145057020</v>
          </cell>
          <cell r="F60">
            <v>21145057020</v>
          </cell>
        </row>
        <row r="61">
          <cell r="A61" t="str">
            <v>معدنی‌ املاح‌  ایران‌</v>
          </cell>
          <cell r="B61">
            <v>2906754714</v>
          </cell>
          <cell r="C61">
            <v>913448681</v>
          </cell>
          <cell r="D61">
            <v>1993306033</v>
          </cell>
          <cell r="E61">
            <v>0</v>
          </cell>
          <cell r="F61">
            <v>-1993306033</v>
          </cell>
        </row>
        <row r="62">
          <cell r="A62" t="str">
            <v>کاشی‌ الوند</v>
          </cell>
          <cell r="B62">
            <v>93160268</v>
          </cell>
          <cell r="C62">
            <v>37972180</v>
          </cell>
          <cell r="D62">
            <v>55188088</v>
          </cell>
          <cell r="E62">
            <v>0</v>
          </cell>
          <cell r="F62">
            <v>-55188088</v>
          </cell>
        </row>
        <row r="63">
          <cell r="A63" t="str">
            <v>صنایع پتروشیمی خلیج فارس</v>
          </cell>
          <cell r="B63">
            <v>0</v>
          </cell>
          <cell r="C63">
            <v>14808305739</v>
          </cell>
          <cell r="D63">
            <v>0</v>
          </cell>
          <cell r="E63">
            <v>14808305739</v>
          </cell>
          <cell r="F63">
            <v>14808305739</v>
          </cell>
        </row>
        <row r="64">
          <cell r="A64" t="str">
            <v>س. نفت و گاز و پتروشیمی تأمین</v>
          </cell>
          <cell r="B64">
            <v>316521063</v>
          </cell>
          <cell r="C64">
            <v>0</v>
          </cell>
          <cell r="D64">
            <v>316521063</v>
          </cell>
          <cell r="E64">
            <v>0</v>
          </cell>
          <cell r="F64">
            <v>-316521063</v>
          </cell>
        </row>
        <row r="65">
          <cell r="B65">
            <v>109765861673</v>
          </cell>
          <cell r="C65">
            <v>134502320957</v>
          </cell>
          <cell r="D65">
            <v>0</v>
          </cell>
          <cell r="E65">
            <v>24736459284</v>
          </cell>
          <cell r="F65">
            <v>24736459284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</sheetNames>
    <sheetDataSet>
      <sheetData sheetId="0">
        <row r="2">
          <cell r="A2" t="str">
            <v>نام حساب</v>
          </cell>
        </row>
        <row r="3">
          <cell r="A3" t="str">
            <v>شركت پالايش نفت بندر عباس</v>
          </cell>
          <cell r="B3">
            <v>120763036</v>
          </cell>
          <cell r="C3">
            <v>514802653</v>
          </cell>
          <cell r="D3">
            <v>394039617</v>
          </cell>
        </row>
        <row r="4">
          <cell r="A4" t="str">
            <v>گسترش نفت و گاز پارسیان</v>
          </cell>
          <cell r="B4">
            <v>90083207334</v>
          </cell>
          <cell r="C4">
            <v>150525400509</v>
          </cell>
          <cell r="D4">
            <v>60442193175</v>
          </cell>
        </row>
        <row r="5">
          <cell r="A5" t="str">
            <v>پتروشیمی پردیس</v>
          </cell>
          <cell r="B5">
            <v>92965597497</v>
          </cell>
          <cell r="C5">
            <v>99665451887</v>
          </cell>
          <cell r="D5">
            <v>6699854390</v>
          </cell>
        </row>
        <row r="6">
          <cell r="A6" t="str">
            <v>توسعه خدمات دریایی وبندری سینا</v>
          </cell>
          <cell r="B6">
            <v>52273395524</v>
          </cell>
          <cell r="C6">
            <v>52273395524</v>
          </cell>
          <cell r="D6">
            <v>0</v>
          </cell>
        </row>
        <row r="7">
          <cell r="A7" t="str">
            <v>کشتیرانی دریای خزر</v>
          </cell>
          <cell r="B7">
            <v>28681403902</v>
          </cell>
          <cell r="C7">
            <v>28681403902</v>
          </cell>
          <cell r="D7">
            <v>0</v>
          </cell>
        </row>
        <row r="8">
          <cell r="A8" t="str">
            <v>تولیدات پتروشیمی قائد بصیر</v>
          </cell>
          <cell r="B8">
            <v>73842749028</v>
          </cell>
          <cell r="C8">
            <v>83820806709</v>
          </cell>
          <cell r="D8">
            <v>9978057681</v>
          </cell>
        </row>
        <row r="9">
          <cell r="A9" t="str">
            <v>گروه صنعتی پاکشو</v>
          </cell>
          <cell r="B9">
            <v>134365409</v>
          </cell>
          <cell r="C9">
            <v>0</v>
          </cell>
          <cell r="D9">
            <v>-134365409</v>
          </cell>
        </row>
        <row r="10">
          <cell r="A10" t="str">
            <v>صنایع پتروشیمی دهدشت</v>
          </cell>
          <cell r="B10">
            <v>6195449339</v>
          </cell>
          <cell r="C10">
            <v>4811202000</v>
          </cell>
          <cell r="D10">
            <v>-1384247339</v>
          </cell>
        </row>
        <row r="11">
          <cell r="A11" t="str">
            <v>فولاد کاوه جنوب کیش</v>
          </cell>
          <cell r="B11">
            <v>13557947336</v>
          </cell>
          <cell r="C11">
            <v>13557947336</v>
          </cell>
          <cell r="D11">
            <v>0</v>
          </cell>
        </row>
        <row r="12">
          <cell r="A12" t="str">
            <v>فرآوری زغال سنگ پروده طبس</v>
          </cell>
          <cell r="B12">
            <v>17245640609</v>
          </cell>
          <cell r="C12">
            <v>17245640609</v>
          </cell>
          <cell r="D12">
            <v>0</v>
          </cell>
        </row>
        <row r="13">
          <cell r="A13" t="str">
            <v>بهمن  دیزل</v>
          </cell>
          <cell r="B13">
            <v>24478904164</v>
          </cell>
          <cell r="C13">
            <v>24478904164</v>
          </cell>
          <cell r="D13">
            <v>0</v>
          </cell>
        </row>
        <row r="14">
          <cell r="A14" t="str">
            <v>پتروشیمی جم</v>
          </cell>
          <cell r="B14">
            <v>50045022049</v>
          </cell>
          <cell r="C14">
            <v>50332867979</v>
          </cell>
          <cell r="D14">
            <v>287845930</v>
          </cell>
        </row>
        <row r="15">
          <cell r="A15" t="str">
            <v>توکا رنگ فولاد سپاهان</v>
          </cell>
          <cell r="B15">
            <v>4745833744</v>
          </cell>
          <cell r="C15">
            <v>5551920948</v>
          </cell>
          <cell r="D15">
            <v>806087204</v>
          </cell>
        </row>
        <row r="16">
          <cell r="A16" t="str">
            <v>شركت پاكديس</v>
          </cell>
          <cell r="B16">
            <v>31161493215</v>
          </cell>
          <cell r="C16">
            <v>36549929012</v>
          </cell>
          <cell r="D16">
            <v>5388435797</v>
          </cell>
        </row>
        <row r="17">
          <cell r="A17" t="str">
            <v>کشت و دام قیام اصفهان</v>
          </cell>
          <cell r="B17">
            <v>2263747852</v>
          </cell>
          <cell r="C17">
            <v>2263747852</v>
          </cell>
          <cell r="D17">
            <v>0</v>
          </cell>
        </row>
        <row r="18">
          <cell r="A18" t="str">
            <v>تولید مواداولیه الیاف مصنوعی</v>
          </cell>
          <cell r="B18">
            <v>2642411593</v>
          </cell>
          <cell r="C18">
            <v>0</v>
          </cell>
          <cell r="D18">
            <v>-2642411593</v>
          </cell>
        </row>
        <row r="19">
          <cell r="A19" t="str">
            <v>کشت وصنعت شریف آباد</v>
          </cell>
          <cell r="B19">
            <v>1826680887</v>
          </cell>
          <cell r="C19">
            <v>1826680887</v>
          </cell>
          <cell r="D19">
            <v>0</v>
          </cell>
        </row>
        <row r="20">
          <cell r="A20" t="str">
            <v>پتروشیمی نوری</v>
          </cell>
          <cell r="B20">
            <v>128338555422</v>
          </cell>
          <cell r="C20">
            <v>174532271786</v>
          </cell>
          <cell r="D20">
            <v>46193716364</v>
          </cell>
        </row>
        <row r="21">
          <cell r="A21" t="str">
            <v>پلی پروپیلن جم - جم پیلن</v>
          </cell>
          <cell r="B21">
            <v>57475514492</v>
          </cell>
          <cell r="C21">
            <v>55569497252</v>
          </cell>
          <cell r="D21">
            <v>-1906017240</v>
          </cell>
        </row>
        <row r="22">
          <cell r="A22" t="str">
            <v>پخش هجرت</v>
          </cell>
          <cell r="B22">
            <v>13665263401</v>
          </cell>
          <cell r="C22">
            <v>16910056120</v>
          </cell>
          <cell r="D22">
            <v>3244792719</v>
          </cell>
        </row>
        <row r="23">
          <cell r="A23" t="str">
            <v>کلر پارس</v>
          </cell>
          <cell r="B23">
            <v>33305419928</v>
          </cell>
          <cell r="C23">
            <v>41342216035</v>
          </cell>
          <cell r="D23">
            <v>8036796107</v>
          </cell>
        </row>
        <row r="24">
          <cell r="A24" t="str">
            <v>پدیده شیمی قرن</v>
          </cell>
          <cell r="B24">
            <v>47453703699</v>
          </cell>
          <cell r="C24">
            <v>79395752038</v>
          </cell>
          <cell r="D24">
            <v>31942048339</v>
          </cell>
        </row>
        <row r="25">
          <cell r="A25" t="str">
            <v>سیمان ساوه</v>
          </cell>
          <cell r="B25">
            <v>65236815768</v>
          </cell>
          <cell r="C25">
            <v>85436619410</v>
          </cell>
          <cell r="D25">
            <v>20199803642</v>
          </cell>
        </row>
        <row r="26">
          <cell r="A26" t="str">
            <v>پتروشیمی تندگویان</v>
          </cell>
          <cell r="B26">
            <v>80629732095</v>
          </cell>
          <cell r="C26">
            <v>69008137755</v>
          </cell>
          <cell r="D26">
            <v>-11621594340</v>
          </cell>
        </row>
        <row r="27">
          <cell r="A27" t="str">
            <v>سرمایه گذاری تامین اجتماعی</v>
          </cell>
          <cell r="B27">
            <v>1374031355</v>
          </cell>
          <cell r="C27">
            <v>984630902</v>
          </cell>
          <cell r="D27">
            <v>-389400453</v>
          </cell>
        </row>
        <row r="28">
          <cell r="A28" t="str">
            <v>صنعتي زر ماكارون</v>
          </cell>
          <cell r="B28">
            <v>1214699901</v>
          </cell>
          <cell r="C28">
            <v>1214699901</v>
          </cell>
          <cell r="D28">
            <v>0</v>
          </cell>
        </row>
        <row r="29">
          <cell r="A29" t="str">
            <v>پتروشیمی زاگرس</v>
          </cell>
          <cell r="B29">
            <v>9665929723</v>
          </cell>
          <cell r="C29">
            <v>20454287621</v>
          </cell>
          <cell r="D29">
            <v>10788357898</v>
          </cell>
        </row>
        <row r="30">
          <cell r="A30" t="str">
            <v>پتروشيمي اروميه</v>
          </cell>
          <cell r="B30">
            <v>52497638</v>
          </cell>
          <cell r="C30">
            <v>167000400</v>
          </cell>
          <cell r="D30">
            <v>114502762</v>
          </cell>
        </row>
        <row r="31">
          <cell r="A31" t="str">
            <v>صنعتی مینو</v>
          </cell>
          <cell r="B31">
            <v>1146517386</v>
          </cell>
          <cell r="C31">
            <v>1146517386</v>
          </cell>
          <cell r="D31">
            <v>0</v>
          </cell>
        </row>
        <row r="32">
          <cell r="A32" t="str">
            <v>پتروشیمی بوعلی سینا</v>
          </cell>
          <cell r="B32">
            <v>15284026130</v>
          </cell>
          <cell r="C32">
            <v>15627527366</v>
          </cell>
          <cell r="D32">
            <v>343501236</v>
          </cell>
        </row>
        <row r="33">
          <cell r="A33" t="str">
            <v>س. و خدمات مدیریت صند. ب کشوری</v>
          </cell>
          <cell r="B33">
            <v>9460973</v>
          </cell>
          <cell r="C33">
            <v>9460973</v>
          </cell>
          <cell r="D33">
            <v>0</v>
          </cell>
        </row>
        <row r="34">
          <cell r="A34" t="str">
            <v>صنایع شیمیایی کیمیاگران امروز</v>
          </cell>
          <cell r="B34">
            <v>46765406346</v>
          </cell>
          <cell r="C34">
            <v>46293599380</v>
          </cell>
          <cell r="D34">
            <v>-471806966</v>
          </cell>
        </row>
        <row r="35">
          <cell r="A35" t="str">
            <v>آنتی بیوتیک سازی ایران</v>
          </cell>
          <cell r="B35">
            <v>1125672319</v>
          </cell>
          <cell r="C35">
            <v>1125672319</v>
          </cell>
          <cell r="D35">
            <v>0</v>
          </cell>
        </row>
        <row r="36">
          <cell r="A36" t="str">
            <v>صنایع پتروشیمی تخت جمشید</v>
          </cell>
          <cell r="B36">
            <v>46281515894</v>
          </cell>
          <cell r="C36">
            <v>46281515894</v>
          </cell>
          <cell r="D36">
            <v>0</v>
          </cell>
        </row>
        <row r="37">
          <cell r="A37" t="str">
            <v>صنایع فروآلیاژ ایران</v>
          </cell>
          <cell r="B37">
            <v>722962159</v>
          </cell>
          <cell r="C37">
            <v>439693583</v>
          </cell>
          <cell r="D37">
            <v>-283268576</v>
          </cell>
        </row>
        <row r="38">
          <cell r="A38" t="str">
            <v>ملی شیمی کشاورز</v>
          </cell>
          <cell r="B38">
            <v>62016353122</v>
          </cell>
          <cell r="C38">
            <v>54986578057</v>
          </cell>
          <cell r="D38">
            <v>-7029775065</v>
          </cell>
        </row>
        <row r="39">
          <cell r="A39" t="str">
            <v>ذوب آهن اصفهان</v>
          </cell>
          <cell r="B39">
            <v>309169465</v>
          </cell>
          <cell r="C39">
            <v>397620</v>
          </cell>
          <cell r="D39">
            <v>-308771845</v>
          </cell>
        </row>
        <row r="40">
          <cell r="A40" t="str">
            <v>تامین سرمایه دماوند</v>
          </cell>
          <cell r="B40">
            <v>14571584004</v>
          </cell>
          <cell r="C40">
            <v>13557338808</v>
          </cell>
          <cell r="D40">
            <v>-1014245196</v>
          </cell>
        </row>
        <row r="41">
          <cell r="A41" t="str">
            <v>صبا فولاد خلیج فارس</v>
          </cell>
          <cell r="B41">
            <v>36780247610</v>
          </cell>
          <cell r="C41">
            <v>37724992729</v>
          </cell>
          <cell r="D41">
            <v>944745119</v>
          </cell>
        </row>
        <row r="42">
          <cell r="A42" t="str">
            <v>داروسازي شهيد قاضي</v>
          </cell>
          <cell r="B42">
            <v>25395474155</v>
          </cell>
          <cell r="C42">
            <v>24913271596</v>
          </cell>
          <cell r="D42">
            <v>-482202559</v>
          </cell>
        </row>
        <row r="43">
          <cell r="A43" t="str">
            <v>بیمه اتکایی ایران معین</v>
          </cell>
          <cell r="B43">
            <v>6952969687</v>
          </cell>
          <cell r="C43">
            <v>7613801720</v>
          </cell>
          <cell r="D43">
            <v>660832033</v>
          </cell>
        </row>
        <row r="44">
          <cell r="A44" t="str">
            <v>نورایستا پلاستیک</v>
          </cell>
          <cell r="B44">
            <v>3168925968</v>
          </cell>
          <cell r="C44">
            <v>5258524495</v>
          </cell>
          <cell r="D44">
            <v>2089598527</v>
          </cell>
        </row>
        <row r="45">
          <cell r="A45" t="str">
            <v>گسترش سوخت سبززاگرس(سهامی عام)</v>
          </cell>
          <cell r="B45">
            <v>41339176757</v>
          </cell>
          <cell r="C45">
            <v>42937943847</v>
          </cell>
          <cell r="D45">
            <v>1598767090</v>
          </cell>
        </row>
        <row r="46">
          <cell r="A46" t="str">
            <v>تولیدی و صنعتی گوهرفام</v>
          </cell>
          <cell r="B46">
            <v>34916153734</v>
          </cell>
          <cell r="C46">
            <v>36391268347</v>
          </cell>
          <cell r="D46">
            <v>1475114613</v>
          </cell>
        </row>
        <row r="47">
          <cell r="A47" t="str">
            <v>اختیارخ وبملت-2200-1403/09/28</v>
          </cell>
          <cell r="B47">
            <v>3418920107</v>
          </cell>
          <cell r="C47">
            <v>3418920107</v>
          </cell>
          <cell r="D47">
            <v>0</v>
          </cell>
        </row>
        <row r="48">
          <cell r="A48" t="str">
            <v>اختیارخ وبملت-1900-1403/09/28</v>
          </cell>
          <cell r="B48">
            <v>190617324</v>
          </cell>
          <cell r="C48">
            <v>190617324</v>
          </cell>
          <cell r="D48">
            <v>0</v>
          </cell>
        </row>
        <row r="49">
          <cell r="A49" t="str">
            <v>اختیارخ وبملت-2000-1403/09/28</v>
          </cell>
          <cell r="B49">
            <v>1583619056</v>
          </cell>
          <cell r="C49">
            <v>1583619056</v>
          </cell>
          <cell r="D49">
            <v>0</v>
          </cell>
        </row>
        <row r="50">
          <cell r="A50" t="str">
            <v>اختیارخ وبملت-2400-1403/09/28</v>
          </cell>
          <cell r="B50">
            <v>24770712</v>
          </cell>
          <cell r="C50">
            <v>24770712</v>
          </cell>
          <cell r="D50">
            <v>0</v>
          </cell>
        </row>
        <row r="51">
          <cell r="A51" t="str">
            <v>اختیارخ ذوب-300-1403/09/28</v>
          </cell>
          <cell r="B51">
            <v>106325811</v>
          </cell>
          <cell r="C51">
            <v>106325811</v>
          </cell>
          <cell r="D51">
            <v>0</v>
          </cell>
        </row>
        <row r="52">
          <cell r="A52" t="str">
            <v>اختیارخ ذوب-400-1403/09/28</v>
          </cell>
          <cell r="B52">
            <v>1057126598</v>
          </cell>
          <cell r="C52">
            <v>1057126598</v>
          </cell>
          <cell r="D52">
            <v>0</v>
          </cell>
        </row>
        <row r="53">
          <cell r="A53" t="str">
            <v>اختیارخ ذوب-500-1403/09/28</v>
          </cell>
          <cell r="B53">
            <v>966773081</v>
          </cell>
          <cell r="C53">
            <v>966773081</v>
          </cell>
          <cell r="D53">
            <v>0</v>
          </cell>
        </row>
        <row r="54">
          <cell r="A54" t="str">
            <v>اختیارخ فصبا-3400-14030918</v>
          </cell>
          <cell r="B54">
            <v>1933501995</v>
          </cell>
          <cell r="C54">
            <v>1933501995</v>
          </cell>
          <cell r="D54">
            <v>0</v>
          </cell>
        </row>
        <row r="55">
          <cell r="A55" t="str">
            <v>اختیارخ فصبا-3600-14031114</v>
          </cell>
          <cell r="B55">
            <v>1502053985</v>
          </cell>
          <cell r="C55">
            <v>2939242950</v>
          </cell>
          <cell r="D55">
            <v>1437188965</v>
          </cell>
        </row>
        <row r="56">
          <cell r="A56" t="str">
            <v>فولاد امیرکبیرکاشان</v>
          </cell>
          <cell r="B56">
            <v>565693322</v>
          </cell>
          <cell r="C56">
            <v>565693322</v>
          </cell>
          <cell r="D56">
            <v>0</v>
          </cell>
        </row>
        <row r="57">
          <cell r="A57" t="str">
            <v>ایرکا پارت صنعت</v>
          </cell>
          <cell r="B57">
            <v>1830455125</v>
          </cell>
          <cell r="C57">
            <v>1830455125</v>
          </cell>
          <cell r="D57">
            <v>0</v>
          </cell>
        </row>
        <row r="58">
          <cell r="A58" t="str">
            <v>تایدواترخاورمیانه</v>
          </cell>
          <cell r="B58">
            <v>12776150458</v>
          </cell>
          <cell r="C58">
            <v>14282032205</v>
          </cell>
          <cell r="D58">
            <v>1505881747</v>
          </cell>
        </row>
        <row r="59">
          <cell r="A59" t="str">
            <v>زامیاد</v>
          </cell>
          <cell r="B59">
            <v>8903680855</v>
          </cell>
          <cell r="C59">
            <v>8574195629</v>
          </cell>
          <cell r="D59">
            <v>-329485226</v>
          </cell>
        </row>
        <row r="60">
          <cell r="A60" t="str">
            <v>ايران خودرو</v>
          </cell>
          <cell r="B60">
            <v>1724079</v>
          </cell>
          <cell r="C60">
            <v>1724079</v>
          </cell>
          <cell r="D60">
            <v>0</v>
          </cell>
        </row>
        <row r="61">
          <cell r="A61" t="str">
            <v>الکتریک‌ خودرو شرق‌</v>
          </cell>
          <cell r="B61">
            <v>5250604559</v>
          </cell>
          <cell r="C61">
            <v>7566926959</v>
          </cell>
          <cell r="D61">
            <v>2316322400</v>
          </cell>
        </row>
        <row r="62">
          <cell r="A62" t="str">
            <v>بين المللي توسعه ساختمان</v>
          </cell>
          <cell r="B62">
            <v>2561269226</v>
          </cell>
          <cell r="C62">
            <v>2561269226</v>
          </cell>
          <cell r="D62">
            <v>0</v>
          </cell>
        </row>
        <row r="63">
          <cell r="A63" t="str">
            <v>گروه‌صنعتی‌سپاهان‌</v>
          </cell>
          <cell r="B63">
            <v>6445120623</v>
          </cell>
          <cell r="C63">
            <v>7902305058</v>
          </cell>
          <cell r="D63">
            <v>1457184435</v>
          </cell>
        </row>
        <row r="64">
          <cell r="A64" t="str">
            <v>آلومینیوم‌ایران‌</v>
          </cell>
          <cell r="B64">
            <v>19881000</v>
          </cell>
          <cell r="C64">
            <v>19881000</v>
          </cell>
          <cell r="D64">
            <v>0</v>
          </cell>
        </row>
        <row r="65">
          <cell r="A65" t="str">
            <v>رادیاتور ایران‌</v>
          </cell>
          <cell r="B65">
            <v>3367851278</v>
          </cell>
          <cell r="C65">
            <v>5208597192</v>
          </cell>
          <cell r="D65">
            <v>1840745914</v>
          </cell>
        </row>
        <row r="66">
          <cell r="A66" t="str">
            <v>صنعتی‌ آما</v>
          </cell>
          <cell r="B66">
            <v>54797174690</v>
          </cell>
          <cell r="C66">
            <v>56823408260</v>
          </cell>
          <cell r="D66">
            <v>2026233570</v>
          </cell>
        </row>
        <row r="67">
          <cell r="A67" t="str">
            <v>دارویی‌ رازک‌</v>
          </cell>
          <cell r="B67">
            <v>2544093615</v>
          </cell>
          <cell r="C67">
            <v>2544093615</v>
          </cell>
          <cell r="D67">
            <v>0</v>
          </cell>
        </row>
        <row r="68">
          <cell r="A68" t="str">
            <v>گلتاش‌</v>
          </cell>
          <cell r="B68">
            <v>30562268337</v>
          </cell>
          <cell r="C68">
            <v>31054809486</v>
          </cell>
          <cell r="D68">
            <v>492541149</v>
          </cell>
        </row>
        <row r="69">
          <cell r="A69" t="str">
            <v>پتروشیمی‌شیراز</v>
          </cell>
          <cell r="B69">
            <v>119879883817</v>
          </cell>
          <cell r="C69">
            <v>137169714834</v>
          </cell>
          <cell r="D69">
            <v>17289831017</v>
          </cell>
        </row>
        <row r="70">
          <cell r="A70" t="str">
            <v>پارس‌ دارو</v>
          </cell>
          <cell r="B70">
            <v>3547581389</v>
          </cell>
          <cell r="C70">
            <v>3547581389</v>
          </cell>
          <cell r="D70">
            <v>0</v>
          </cell>
        </row>
        <row r="71">
          <cell r="A71" t="str">
            <v>سیمان‌هگمتان‌</v>
          </cell>
          <cell r="B71">
            <v>4656371115</v>
          </cell>
          <cell r="C71">
            <v>4656371115</v>
          </cell>
          <cell r="D71">
            <v>0</v>
          </cell>
        </row>
        <row r="72">
          <cell r="A72" t="str">
            <v>دوده‌ صنعتی‌ پارس‌</v>
          </cell>
          <cell r="B72">
            <v>167431785686</v>
          </cell>
          <cell r="C72">
            <v>198262049663</v>
          </cell>
          <cell r="D72">
            <v>30830263977</v>
          </cell>
        </row>
        <row r="73">
          <cell r="A73" t="str">
            <v>کاشی‌ پارس‌</v>
          </cell>
          <cell r="B73">
            <v>3852040532</v>
          </cell>
          <cell r="C73">
            <v>4680645490</v>
          </cell>
          <cell r="D73">
            <v>828604958</v>
          </cell>
        </row>
        <row r="74">
          <cell r="A74" t="str">
            <v>نیروکلر</v>
          </cell>
          <cell r="B74">
            <v>20649261662</v>
          </cell>
          <cell r="C74">
            <v>24176522236</v>
          </cell>
          <cell r="D74">
            <v>3527260574</v>
          </cell>
        </row>
        <row r="75">
          <cell r="A75" t="str">
            <v>پالایش نفت اصفهان</v>
          </cell>
          <cell r="B75">
            <v>357518810</v>
          </cell>
          <cell r="C75">
            <v>0</v>
          </cell>
          <cell r="D75">
            <v>-357518810</v>
          </cell>
        </row>
        <row r="76">
          <cell r="A76" t="str">
            <v>پتروشیمی فناوران</v>
          </cell>
          <cell r="B76">
            <v>11080188375</v>
          </cell>
          <cell r="C76">
            <v>17907454663</v>
          </cell>
          <cell r="D76">
            <v>6827266288</v>
          </cell>
        </row>
        <row r="77">
          <cell r="A77" t="str">
            <v>فولاد مباركه اصفهان</v>
          </cell>
          <cell r="B77">
            <v>2926477746</v>
          </cell>
          <cell r="C77">
            <v>2942129547</v>
          </cell>
          <cell r="D77">
            <v>15651801</v>
          </cell>
        </row>
        <row r="78">
          <cell r="A78" t="str">
            <v>پارس‌ خزر</v>
          </cell>
          <cell r="B78">
            <v>385021877</v>
          </cell>
          <cell r="C78">
            <v>75381038</v>
          </cell>
          <cell r="D78">
            <v>-309640839</v>
          </cell>
        </row>
        <row r="79">
          <cell r="A79" t="str">
            <v>پتروشیمی شازند</v>
          </cell>
          <cell r="B79">
            <v>59287405848</v>
          </cell>
          <cell r="C79">
            <v>50935755959</v>
          </cell>
          <cell r="D79">
            <v>-8351649889</v>
          </cell>
        </row>
        <row r="80">
          <cell r="A80" t="str">
            <v>تولیدی‌مهرام‌</v>
          </cell>
          <cell r="B80">
            <v>3819783448</v>
          </cell>
          <cell r="C80">
            <v>3819783448</v>
          </cell>
          <cell r="D80">
            <v>0</v>
          </cell>
        </row>
        <row r="81">
          <cell r="A81" t="str">
            <v>صنايع شيميايي ايران</v>
          </cell>
          <cell r="B81">
            <v>214317180</v>
          </cell>
          <cell r="C81">
            <v>214317180</v>
          </cell>
          <cell r="D81">
            <v>0</v>
          </cell>
        </row>
        <row r="82">
          <cell r="A82" t="str">
            <v>تامين ماسه ريخته گري</v>
          </cell>
          <cell r="B82">
            <v>23795593591</v>
          </cell>
          <cell r="C82">
            <v>21925605879</v>
          </cell>
          <cell r="D82">
            <v>-1869987712</v>
          </cell>
        </row>
        <row r="83">
          <cell r="A83" t="str">
            <v>کشاورزی‌ ودامپروی‌ مگسال‌</v>
          </cell>
          <cell r="B83">
            <v>12579702750</v>
          </cell>
          <cell r="C83">
            <v>12132380250</v>
          </cell>
          <cell r="D83">
            <v>-447322500</v>
          </cell>
        </row>
        <row r="84">
          <cell r="A84" t="str">
            <v>ذغال‌سنگ‌ نگین‌ ط‌بس‌</v>
          </cell>
          <cell r="B84">
            <v>316791866</v>
          </cell>
          <cell r="C84">
            <v>316791866</v>
          </cell>
          <cell r="D84">
            <v>0</v>
          </cell>
        </row>
        <row r="85">
          <cell r="A85" t="str">
            <v>کربن‌ ایران‌</v>
          </cell>
          <cell r="B85">
            <v>141119427094</v>
          </cell>
          <cell r="C85">
            <v>148569658356</v>
          </cell>
          <cell r="D85">
            <v>7450231262</v>
          </cell>
        </row>
        <row r="86">
          <cell r="A86" t="str">
            <v>سیمان آبیک</v>
          </cell>
          <cell r="B86">
            <v>6840241</v>
          </cell>
          <cell r="C86">
            <v>8868977</v>
          </cell>
          <cell r="D86">
            <v>2028736</v>
          </cell>
        </row>
        <row r="87">
          <cell r="A87" t="str">
            <v>معدنی‌ املاح‌  ایران‌</v>
          </cell>
          <cell r="B87">
            <v>55115846576</v>
          </cell>
          <cell r="C87">
            <v>57270914857</v>
          </cell>
          <cell r="D87">
            <v>2155068281</v>
          </cell>
        </row>
        <row r="88">
          <cell r="A88" t="str">
            <v>کاشی‌ الوند</v>
          </cell>
          <cell r="B88">
            <v>20481998869</v>
          </cell>
          <cell r="C88">
            <v>21705115928</v>
          </cell>
          <cell r="D88">
            <v>1223117059</v>
          </cell>
        </row>
        <row r="89">
          <cell r="A89" t="str">
            <v>بانک ملت</v>
          </cell>
          <cell r="B89">
            <v>1089659269</v>
          </cell>
          <cell r="C89">
            <v>0</v>
          </cell>
          <cell r="D89">
            <v>-1089659269</v>
          </cell>
        </row>
        <row r="90">
          <cell r="A90" t="str">
            <v>بانک صادرات ایران</v>
          </cell>
          <cell r="B90">
            <v>1123392758</v>
          </cell>
          <cell r="C90">
            <v>618485981</v>
          </cell>
          <cell r="D90">
            <v>-504906777</v>
          </cell>
        </row>
        <row r="91">
          <cell r="A91" t="str">
            <v>صنایع پتروشیمی خلیج فارس</v>
          </cell>
          <cell r="B91">
            <v>11553232387</v>
          </cell>
          <cell r="C91">
            <v>13071655912</v>
          </cell>
          <cell r="D91">
            <v>1518423525</v>
          </cell>
        </row>
        <row r="92">
          <cell r="A92" t="str">
            <v>س. نفت و گاز و پتروشیمی تأمین</v>
          </cell>
          <cell r="B92">
            <v>103300172634</v>
          </cell>
          <cell r="C92">
            <v>131956975288</v>
          </cell>
          <cell r="D92">
            <v>28656802654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rightToLeft="1" tabSelected="1" view="pageBreakPreview" zoomScaleNormal="100" zoomScaleSheetLayoutView="100" workbookViewId="0">
      <selection activeCell="O5" sqref="O5"/>
    </sheetView>
  </sheetViews>
  <sheetFormatPr defaultRowHeight="12.75"/>
  <cols>
    <col min="1" max="3" width="24.5703125" customWidth="1"/>
  </cols>
  <sheetData>
    <row r="1" spans="1:3" ht="29.1" customHeight="1">
      <c r="A1" s="119" t="s">
        <v>0</v>
      </c>
      <c r="B1" s="119"/>
      <c r="C1" s="119"/>
    </row>
    <row r="2" spans="1:3" ht="21.75" customHeight="1">
      <c r="A2" s="119" t="s">
        <v>1</v>
      </c>
      <c r="B2" s="119"/>
      <c r="C2" s="119"/>
    </row>
    <row r="3" spans="1:3" ht="42" customHeight="1">
      <c r="A3" s="119" t="s">
        <v>2</v>
      </c>
      <c r="B3" s="119"/>
      <c r="C3" s="119"/>
    </row>
    <row r="4" spans="1:3" ht="102.75" customHeight="1"/>
    <row r="5" spans="1:3" ht="123.6" customHeight="1">
      <c r="B5" s="120"/>
    </row>
    <row r="6" spans="1:3" ht="123.6" customHeight="1">
      <c r="B6" s="120"/>
    </row>
    <row r="7" spans="1:3" ht="56.25" customHeight="1"/>
    <row r="8" spans="1:3" ht="56.25" customHeight="1"/>
    <row r="9" spans="1:3" ht="56.25" customHeight="1"/>
    <row r="10" spans="1:3" ht="56.25" customHeight="1"/>
    <row r="11" spans="1:3" ht="29.25" customHeight="1"/>
    <row r="12" spans="1:3" ht="29.25" customHeight="1"/>
    <row r="13" spans="1:3" ht="29.25" customHeight="1"/>
    <row r="14" spans="1:3" ht="29.25" customHeight="1"/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56"/>
  <sheetViews>
    <sheetView rightToLeft="1" view="pageBreakPreview" topLeftCell="A10" zoomScale="80" zoomScaleNormal="100" zoomScaleSheetLayoutView="80" workbookViewId="0">
      <selection activeCell="U52" sqref="U52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27.140625" customWidth="1"/>
    <col min="10" max="10" width="1.28515625" customWidth="1"/>
    <col min="11" max="11" width="16.140625" customWidth="1"/>
    <col min="12" max="12" width="1.28515625" customWidth="1"/>
    <col min="13" max="13" width="18.42578125" customWidth="1"/>
    <col min="14" max="14" width="1.28515625" customWidth="1"/>
    <col min="15" max="15" width="22.7109375" customWidth="1"/>
    <col min="16" max="16" width="1.28515625" customWidth="1"/>
    <col min="17" max="17" width="15.140625" customWidth="1"/>
    <col min="18" max="18" width="1.28515625" customWidth="1"/>
    <col min="19" max="19" width="20.7109375" customWidth="1"/>
    <col min="20" max="20" width="0.28515625" customWidth="1"/>
  </cols>
  <sheetData>
    <row r="1" spans="1:19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21.75" customHeight="1">
      <c r="A2" s="119" t="s">
        <v>130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4.45" customHeight="1"/>
    <row r="5" spans="1:19" ht="14.45" customHeight="1">
      <c r="A5" s="126" t="s">
        <v>144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19" ht="21">
      <c r="A6" s="127" t="s">
        <v>109</v>
      </c>
      <c r="C6" s="127" t="s">
        <v>171</v>
      </c>
      <c r="D6" s="127"/>
      <c r="E6" s="127"/>
      <c r="F6" s="127"/>
      <c r="G6" s="127"/>
      <c r="I6" s="127" t="s">
        <v>141</v>
      </c>
      <c r="J6" s="127"/>
      <c r="K6" s="127"/>
      <c r="L6" s="127"/>
      <c r="M6" s="127"/>
      <c r="O6" s="127" t="s">
        <v>142</v>
      </c>
      <c r="P6" s="127"/>
      <c r="Q6" s="127"/>
      <c r="R6" s="127"/>
      <c r="S6" s="127"/>
    </row>
    <row r="7" spans="1:19" ht="42">
      <c r="A7" s="127"/>
      <c r="C7" s="13" t="s">
        <v>172</v>
      </c>
      <c r="D7" s="3"/>
      <c r="E7" s="13" t="s">
        <v>173</v>
      </c>
      <c r="F7" s="3"/>
      <c r="G7" s="13" t="s">
        <v>174</v>
      </c>
      <c r="I7" s="13" t="s">
        <v>175</v>
      </c>
      <c r="J7" s="3"/>
      <c r="K7" s="13" t="s">
        <v>176</v>
      </c>
      <c r="L7" s="3"/>
      <c r="M7" s="13" t="s">
        <v>177</v>
      </c>
      <c r="O7" s="13" t="s">
        <v>175</v>
      </c>
      <c r="P7" s="3"/>
      <c r="Q7" s="13" t="s">
        <v>176</v>
      </c>
      <c r="R7" s="3"/>
      <c r="S7" s="13" t="s">
        <v>177</v>
      </c>
    </row>
    <row r="8" spans="1:19" ht="21.75" customHeight="1">
      <c r="A8" s="5" t="s">
        <v>21</v>
      </c>
      <c r="C8" s="5" t="s">
        <v>178</v>
      </c>
      <c r="E8" s="16">
        <v>800000</v>
      </c>
      <c r="F8" s="15"/>
      <c r="G8" s="16">
        <v>70</v>
      </c>
      <c r="H8" s="15"/>
      <c r="I8" s="16">
        <v>0</v>
      </c>
      <c r="J8" s="15"/>
      <c r="K8" s="16">
        <v>0</v>
      </c>
      <c r="L8" s="15"/>
      <c r="M8" s="16">
        <v>0</v>
      </c>
      <c r="N8" s="15"/>
      <c r="O8" s="16">
        <v>56000000</v>
      </c>
      <c r="P8" s="15"/>
      <c r="Q8" s="16">
        <v>0</v>
      </c>
      <c r="R8" s="15"/>
      <c r="S8" s="16">
        <v>56000000</v>
      </c>
    </row>
    <row r="9" spans="1:19" ht="21.75" customHeight="1">
      <c r="A9" s="6" t="s">
        <v>50</v>
      </c>
      <c r="C9" s="6" t="s">
        <v>179</v>
      </c>
      <c r="E9" s="18">
        <v>1427620</v>
      </c>
      <c r="F9" s="15"/>
      <c r="G9" s="18">
        <v>103</v>
      </c>
      <c r="H9" s="15"/>
      <c r="I9" s="18">
        <v>0</v>
      </c>
      <c r="J9" s="15"/>
      <c r="K9" s="18">
        <v>0</v>
      </c>
      <c r="L9" s="15"/>
      <c r="M9" s="18">
        <v>0</v>
      </c>
      <c r="N9" s="15"/>
      <c r="O9" s="18">
        <v>147044860</v>
      </c>
      <c r="P9" s="15"/>
      <c r="Q9" s="18">
        <v>0</v>
      </c>
      <c r="R9" s="15"/>
      <c r="S9" s="18">
        <v>147044860</v>
      </c>
    </row>
    <row r="10" spans="1:19" ht="21.75" customHeight="1">
      <c r="A10" s="6" t="s">
        <v>62</v>
      </c>
      <c r="C10" s="6" t="s">
        <v>180</v>
      </c>
      <c r="E10" s="18">
        <v>544508</v>
      </c>
      <c r="F10" s="15"/>
      <c r="G10" s="18">
        <v>1000</v>
      </c>
      <c r="H10" s="15"/>
      <c r="I10" s="18">
        <v>0</v>
      </c>
      <c r="J10" s="15"/>
      <c r="K10" s="18">
        <v>0</v>
      </c>
      <c r="L10" s="15"/>
      <c r="M10" s="18">
        <v>0</v>
      </c>
      <c r="N10" s="15"/>
      <c r="O10" s="18">
        <v>544508000</v>
      </c>
      <c r="P10" s="15"/>
      <c r="Q10" s="18">
        <v>0</v>
      </c>
      <c r="R10" s="15"/>
      <c r="S10" s="18">
        <v>544508000</v>
      </c>
    </row>
    <row r="11" spans="1:19" ht="21.75" customHeight="1">
      <c r="A11" s="6" t="s">
        <v>49</v>
      </c>
      <c r="C11" s="6" t="s">
        <v>181</v>
      </c>
      <c r="E11" s="18">
        <v>543376</v>
      </c>
      <c r="F11" s="15"/>
      <c r="G11" s="18">
        <v>52</v>
      </c>
      <c r="H11" s="15"/>
      <c r="I11" s="18">
        <v>0</v>
      </c>
      <c r="J11" s="15"/>
      <c r="K11" s="18">
        <v>0</v>
      </c>
      <c r="L11" s="15"/>
      <c r="M11" s="18">
        <v>0</v>
      </c>
      <c r="N11" s="15"/>
      <c r="O11" s="18">
        <v>28255552</v>
      </c>
      <c r="P11" s="15"/>
      <c r="Q11" s="18">
        <v>0</v>
      </c>
      <c r="R11" s="15"/>
      <c r="S11" s="18">
        <v>28255552</v>
      </c>
    </row>
    <row r="12" spans="1:19" ht="21.75" customHeight="1">
      <c r="A12" s="6" t="s">
        <v>59</v>
      </c>
      <c r="C12" s="6" t="s">
        <v>182</v>
      </c>
      <c r="E12" s="18">
        <v>4665754</v>
      </c>
      <c r="F12" s="15"/>
      <c r="G12" s="18">
        <v>630</v>
      </c>
      <c r="H12" s="15"/>
      <c r="I12" s="18">
        <v>0</v>
      </c>
      <c r="J12" s="15"/>
      <c r="K12" s="18">
        <v>0</v>
      </c>
      <c r="L12" s="15"/>
      <c r="M12" s="18">
        <v>0</v>
      </c>
      <c r="N12" s="15"/>
      <c r="O12" s="18">
        <v>2939425020</v>
      </c>
      <c r="P12" s="15"/>
      <c r="Q12" s="18">
        <v>0</v>
      </c>
      <c r="R12" s="15"/>
      <c r="S12" s="18">
        <v>2939425020</v>
      </c>
    </row>
    <row r="13" spans="1:19" ht="21.75" customHeight="1">
      <c r="A13" s="6" t="s">
        <v>34</v>
      </c>
      <c r="C13" s="6" t="s">
        <v>183</v>
      </c>
      <c r="E13" s="18">
        <v>3937812</v>
      </c>
      <c r="F13" s="15"/>
      <c r="G13" s="18">
        <v>3286</v>
      </c>
      <c r="H13" s="15"/>
      <c r="I13" s="18">
        <v>0</v>
      </c>
      <c r="J13" s="15"/>
      <c r="K13" s="18">
        <v>0</v>
      </c>
      <c r="L13" s="15"/>
      <c r="M13" s="18">
        <v>0</v>
      </c>
      <c r="N13" s="15"/>
      <c r="O13" s="18">
        <v>12939650232</v>
      </c>
      <c r="P13" s="15"/>
      <c r="Q13" s="18">
        <v>0</v>
      </c>
      <c r="R13" s="15"/>
      <c r="S13" s="18">
        <v>12939650232</v>
      </c>
    </row>
    <row r="14" spans="1:19" ht="21.75" customHeight="1">
      <c r="A14" s="6" t="s">
        <v>147</v>
      </c>
      <c r="C14" s="6" t="s">
        <v>184</v>
      </c>
      <c r="E14" s="18">
        <v>80206</v>
      </c>
      <c r="F14" s="15"/>
      <c r="G14" s="18">
        <v>7500</v>
      </c>
      <c r="H14" s="15"/>
      <c r="I14" s="18">
        <v>0</v>
      </c>
      <c r="J14" s="15"/>
      <c r="K14" s="18">
        <v>0</v>
      </c>
      <c r="L14" s="15"/>
      <c r="M14" s="18">
        <v>0</v>
      </c>
      <c r="N14" s="15"/>
      <c r="O14" s="18">
        <v>601545000</v>
      </c>
      <c r="P14" s="15"/>
      <c r="Q14" s="18">
        <v>0</v>
      </c>
      <c r="R14" s="15"/>
      <c r="S14" s="18">
        <v>601545000</v>
      </c>
    </row>
    <row r="15" spans="1:19" ht="21.75" customHeight="1">
      <c r="A15" s="6" t="s">
        <v>48</v>
      </c>
      <c r="C15" s="6" t="s">
        <v>185</v>
      </c>
      <c r="E15" s="18">
        <v>26540327</v>
      </c>
      <c r="F15" s="15"/>
      <c r="G15" s="18">
        <v>700</v>
      </c>
      <c r="H15" s="15"/>
      <c r="I15" s="18">
        <v>0</v>
      </c>
      <c r="J15" s="15"/>
      <c r="K15" s="18">
        <v>0</v>
      </c>
      <c r="L15" s="15"/>
      <c r="M15" s="18">
        <v>0</v>
      </c>
      <c r="N15" s="15"/>
      <c r="O15" s="18">
        <v>18578228900</v>
      </c>
      <c r="P15" s="15"/>
      <c r="Q15" s="18">
        <v>0</v>
      </c>
      <c r="R15" s="15"/>
      <c r="S15" s="18">
        <v>18578228900</v>
      </c>
    </row>
    <row r="16" spans="1:19" ht="21.75" customHeight="1">
      <c r="A16" s="6" t="s">
        <v>31</v>
      </c>
      <c r="C16" s="6" t="s">
        <v>186</v>
      </c>
      <c r="E16" s="18">
        <v>2002524</v>
      </c>
      <c r="F16" s="15"/>
      <c r="G16" s="18">
        <v>1330</v>
      </c>
      <c r="H16" s="15"/>
      <c r="I16" s="18">
        <v>0</v>
      </c>
      <c r="J16" s="15"/>
      <c r="K16" s="18">
        <v>0</v>
      </c>
      <c r="L16" s="15"/>
      <c r="M16" s="18">
        <v>0</v>
      </c>
      <c r="N16" s="15"/>
      <c r="O16" s="18">
        <v>2663356920</v>
      </c>
      <c r="P16" s="15"/>
      <c r="Q16" s="18">
        <v>0</v>
      </c>
      <c r="R16" s="15"/>
      <c r="S16" s="18">
        <v>2663356920</v>
      </c>
    </row>
    <row r="17" spans="1:19" ht="21.75" customHeight="1">
      <c r="A17" s="6" t="s">
        <v>43</v>
      </c>
      <c r="C17" s="6" t="s">
        <v>180</v>
      </c>
      <c r="E17" s="18">
        <v>312038</v>
      </c>
      <c r="F17" s="15"/>
      <c r="G17" s="18">
        <v>750</v>
      </c>
      <c r="H17" s="15"/>
      <c r="I17" s="18">
        <v>0</v>
      </c>
      <c r="J17" s="15"/>
      <c r="K17" s="18">
        <v>0</v>
      </c>
      <c r="L17" s="15"/>
      <c r="M17" s="18">
        <v>0</v>
      </c>
      <c r="N17" s="15"/>
      <c r="O17" s="18">
        <v>234028500</v>
      </c>
      <c r="P17" s="15"/>
      <c r="Q17" s="18">
        <v>0</v>
      </c>
      <c r="R17" s="15"/>
      <c r="S17" s="18">
        <v>234028500</v>
      </c>
    </row>
    <row r="18" spans="1:19" ht="21.75" customHeight="1">
      <c r="A18" s="6" t="s">
        <v>38</v>
      </c>
      <c r="C18" s="6" t="s">
        <v>187</v>
      </c>
      <c r="E18" s="18">
        <v>1400000</v>
      </c>
      <c r="F18" s="15"/>
      <c r="G18" s="18">
        <v>200</v>
      </c>
      <c r="H18" s="15"/>
      <c r="I18" s="18">
        <v>0</v>
      </c>
      <c r="J18" s="15"/>
      <c r="K18" s="18">
        <v>0</v>
      </c>
      <c r="L18" s="15"/>
      <c r="M18" s="18">
        <v>0</v>
      </c>
      <c r="N18" s="15"/>
      <c r="O18" s="18">
        <v>280000000</v>
      </c>
      <c r="P18" s="15"/>
      <c r="Q18" s="18">
        <v>0</v>
      </c>
      <c r="R18" s="15"/>
      <c r="S18" s="18">
        <v>280000000</v>
      </c>
    </row>
    <row r="19" spans="1:19" ht="21.75" customHeight="1">
      <c r="A19" s="6" t="s">
        <v>73</v>
      </c>
      <c r="C19" s="6" t="s">
        <v>188</v>
      </c>
      <c r="E19" s="18">
        <v>250000</v>
      </c>
      <c r="F19" s="15"/>
      <c r="G19" s="18">
        <v>2950</v>
      </c>
      <c r="H19" s="15"/>
      <c r="I19" s="18">
        <v>0</v>
      </c>
      <c r="J19" s="15"/>
      <c r="K19" s="18">
        <v>0</v>
      </c>
      <c r="L19" s="15"/>
      <c r="M19" s="18">
        <v>0</v>
      </c>
      <c r="N19" s="15"/>
      <c r="O19" s="18">
        <v>737500000</v>
      </c>
      <c r="P19" s="15"/>
      <c r="Q19" s="18">
        <v>0</v>
      </c>
      <c r="R19" s="15"/>
      <c r="S19" s="18">
        <v>737500000</v>
      </c>
    </row>
    <row r="20" spans="1:19" ht="21.75" customHeight="1">
      <c r="A20" s="6" t="s">
        <v>72</v>
      </c>
      <c r="C20" s="6" t="s">
        <v>182</v>
      </c>
      <c r="E20" s="18">
        <v>18416948</v>
      </c>
      <c r="F20" s="15"/>
      <c r="G20" s="18">
        <v>960</v>
      </c>
      <c r="H20" s="15"/>
      <c r="I20" s="18">
        <v>0</v>
      </c>
      <c r="J20" s="15"/>
      <c r="K20" s="18">
        <v>0</v>
      </c>
      <c r="L20" s="15"/>
      <c r="M20" s="18">
        <v>0</v>
      </c>
      <c r="N20" s="15"/>
      <c r="O20" s="18">
        <v>17680270080</v>
      </c>
      <c r="P20" s="15"/>
      <c r="Q20" s="18">
        <v>0</v>
      </c>
      <c r="R20" s="15"/>
      <c r="S20" s="18">
        <v>17680270080</v>
      </c>
    </row>
    <row r="21" spans="1:19" ht="21.75" customHeight="1">
      <c r="A21" s="6" t="s">
        <v>52</v>
      </c>
      <c r="C21" s="6" t="s">
        <v>189</v>
      </c>
      <c r="E21" s="18">
        <v>194</v>
      </c>
      <c r="F21" s="15"/>
      <c r="G21" s="18">
        <v>4070</v>
      </c>
      <c r="H21" s="15"/>
      <c r="I21" s="18">
        <v>0</v>
      </c>
      <c r="J21" s="15"/>
      <c r="K21" s="18">
        <v>0</v>
      </c>
      <c r="L21" s="15"/>
      <c r="M21" s="18">
        <v>0</v>
      </c>
      <c r="N21" s="15"/>
      <c r="O21" s="18">
        <v>789580</v>
      </c>
      <c r="P21" s="15"/>
      <c r="Q21" s="18">
        <v>0</v>
      </c>
      <c r="R21" s="15"/>
      <c r="S21" s="18">
        <v>789580</v>
      </c>
    </row>
    <row r="22" spans="1:19" ht="21.75" customHeight="1">
      <c r="A22" s="6" t="s">
        <v>66</v>
      </c>
      <c r="C22" s="6" t="s">
        <v>190</v>
      </c>
      <c r="E22" s="18">
        <v>2181105</v>
      </c>
      <c r="F22" s="15"/>
      <c r="G22" s="18">
        <v>2000</v>
      </c>
      <c r="H22" s="15"/>
      <c r="I22" s="18">
        <v>0</v>
      </c>
      <c r="J22" s="15"/>
      <c r="K22" s="18">
        <v>0</v>
      </c>
      <c r="L22" s="15"/>
      <c r="M22" s="18">
        <v>0</v>
      </c>
      <c r="N22" s="15"/>
      <c r="O22" s="18">
        <v>4362210000</v>
      </c>
      <c r="P22" s="15"/>
      <c r="Q22" s="18">
        <v>0</v>
      </c>
      <c r="R22" s="15"/>
      <c r="S22" s="18">
        <v>4362210000</v>
      </c>
    </row>
    <row r="23" spans="1:19" ht="21.75" customHeight="1">
      <c r="A23" s="6" t="s">
        <v>70</v>
      </c>
      <c r="C23" s="6" t="s">
        <v>191</v>
      </c>
      <c r="E23" s="18">
        <v>2920909</v>
      </c>
      <c r="F23" s="15"/>
      <c r="G23" s="18">
        <v>682</v>
      </c>
      <c r="H23" s="15"/>
      <c r="I23" s="18">
        <v>0</v>
      </c>
      <c r="J23" s="15"/>
      <c r="K23" s="18">
        <v>0</v>
      </c>
      <c r="L23" s="15"/>
      <c r="M23" s="18">
        <v>0</v>
      </c>
      <c r="N23" s="15"/>
      <c r="O23" s="18">
        <v>1992059938</v>
      </c>
      <c r="P23" s="15"/>
      <c r="Q23" s="18">
        <v>71051015</v>
      </c>
      <c r="R23" s="15"/>
      <c r="S23" s="18">
        <v>1921008923</v>
      </c>
    </row>
    <row r="24" spans="1:19" ht="21.75" customHeight="1">
      <c r="A24" s="6" t="s">
        <v>26</v>
      </c>
      <c r="C24" s="6" t="s">
        <v>192</v>
      </c>
      <c r="E24" s="18">
        <v>574396</v>
      </c>
      <c r="F24" s="15"/>
      <c r="G24" s="18">
        <v>37000</v>
      </c>
      <c r="H24" s="15"/>
      <c r="I24" s="18">
        <v>21252652000</v>
      </c>
      <c r="J24" s="15"/>
      <c r="K24" s="18">
        <v>0</v>
      </c>
      <c r="L24" s="15"/>
      <c r="M24" s="18">
        <v>21252652000</v>
      </c>
      <c r="N24" s="15"/>
      <c r="O24" s="18">
        <v>21252652000</v>
      </c>
      <c r="P24" s="15"/>
      <c r="Q24" s="18">
        <v>0</v>
      </c>
      <c r="R24" s="15"/>
      <c r="S24" s="18">
        <v>21252652000</v>
      </c>
    </row>
    <row r="25" spans="1:19" ht="21.75" customHeight="1">
      <c r="A25" s="6" t="s">
        <v>51</v>
      </c>
      <c r="C25" s="6" t="s">
        <v>193</v>
      </c>
      <c r="E25" s="18">
        <v>5507044</v>
      </c>
      <c r="F25" s="15"/>
      <c r="G25" s="18">
        <v>2000</v>
      </c>
      <c r="H25" s="15"/>
      <c r="I25" s="18">
        <v>0</v>
      </c>
      <c r="J25" s="15"/>
      <c r="K25" s="18">
        <v>0</v>
      </c>
      <c r="L25" s="15"/>
      <c r="M25" s="18">
        <v>0</v>
      </c>
      <c r="N25" s="15"/>
      <c r="O25" s="18">
        <v>11014088000</v>
      </c>
      <c r="P25" s="15"/>
      <c r="Q25" s="18">
        <v>0</v>
      </c>
      <c r="R25" s="15"/>
      <c r="S25" s="18">
        <v>11014088000</v>
      </c>
    </row>
    <row r="26" spans="1:19" ht="21.75" customHeight="1">
      <c r="A26" s="6" t="s">
        <v>40</v>
      </c>
      <c r="C26" s="6" t="s">
        <v>194</v>
      </c>
      <c r="E26" s="18">
        <v>616206</v>
      </c>
      <c r="F26" s="15"/>
      <c r="G26" s="18">
        <v>4150</v>
      </c>
      <c r="H26" s="15"/>
      <c r="I26" s="18">
        <v>0</v>
      </c>
      <c r="J26" s="15"/>
      <c r="K26" s="18">
        <v>0</v>
      </c>
      <c r="L26" s="15"/>
      <c r="M26" s="18">
        <v>0</v>
      </c>
      <c r="N26" s="15"/>
      <c r="O26" s="18">
        <v>2557254900</v>
      </c>
      <c r="P26" s="15"/>
      <c r="Q26" s="18">
        <v>0</v>
      </c>
      <c r="R26" s="15"/>
      <c r="S26" s="18">
        <v>2557254900</v>
      </c>
    </row>
    <row r="27" spans="1:19" ht="21.75" customHeight="1">
      <c r="A27" s="6" t="s">
        <v>151</v>
      </c>
      <c r="C27" s="6" t="s">
        <v>180</v>
      </c>
      <c r="E27" s="18">
        <v>1200000</v>
      </c>
      <c r="F27" s="15"/>
      <c r="G27" s="18">
        <v>2170</v>
      </c>
      <c r="H27" s="15"/>
      <c r="I27" s="18">
        <v>0</v>
      </c>
      <c r="J27" s="15"/>
      <c r="K27" s="18">
        <v>0</v>
      </c>
      <c r="L27" s="15"/>
      <c r="M27" s="18">
        <v>0</v>
      </c>
      <c r="N27" s="15"/>
      <c r="O27" s="18">
        <v>2604000000</v>
      </c>
      <c r="P27" s="15"/>
      <c r="Q27" s="18">
        <v>0</v>
      </c>
      <c r="R27" s="15"/>
      <c r="S27" s="18">
        <v>2604000000</v>
      </c>
    </row>
    <row r="28" spans="1:19" ht="21.75" customHeight="1">
      <c r="A28" s="6" t="s">
        <v>41</v>
      </c>
      <c r="C28" s="6" t="s">
        <v>195</v>
      </c>
      <c r="E28" s="18">
        <v>2000000</v>
      </c>
      <c r="F28" s="15"/>
      <c r="G28" s="18">
        <v>2110</v>
      </c>
      <c r="H28" s="15"/>
      <c r="I28" s="18">
        <v>0</v>
      </c>
      <c r="J28" s="15"/>
      <c r="K28" s="18">
        <v>0</v>
      </c>
      <c r="L28" s="15"/>
      <c r="M28" s="18">
        <v>0</v>
      </c>
      <c r="N28" s="15"/>
      <c r="O28" s="18">
        <v>4220000000</v>
      </c>
      <c r="P28" s="15"/>
      <c r="Q28" s="18">
        <v>0</v>
      </c>
      <c r="R28" s="15"/>
      <c r="S28" s="18">
        <v>4220000000</v>
      </c>
    </row>
    <row r="29" spans="1:19" ht="21.75" customHeight="1">
      <c r="A29" s="6" t="s">
        <v>61</v>
      </c>
      <c r="C29" s="6" t="s">
        <v>196</v>
      </c>
      <c r="E29" s="18">
        <v>1210000</v>
      </c>
      <c r="F29" s="15"/>
      <c r="G29" s="18">
        <v>1630</v>
      </c>
      <c r="H29" s="15"/>
      <c r="I29" s="18">
        <v>0</v>
      </c>
      <c r="J29" s="15"/>
      <c r="K29" s="18">
        <v>0</v>
      </c>
      <c r="L29" s="15"/>
      <c r="M29" s="18">
        <v>0</v>
      </c>
      <c r="N29" s="15"/>
      <c r="O29" s="18">
        <v>1972300000</v>
      </c>
      <c r="P29" s="15"/>
      <c r="Q29" s="18">
        <v>0</v>
      </c>
      <c r="R29" s="15"/>
      <c r="S29" s="18">
        <v>1972300000</v>
      </c>
    </row>
    <row r="30" spans="1:19" ht="21.75" customHeight="1">
      <c r="A30" s="6" t="s">
        <v>60</v>
      </c>
      <c r="C30" s="6" t="s">
        <v>197</v>
      </c>
      <c r="E30" s="18">
        <v>1110466</v>
      </c>
      <c r="F30" s="15"/>
      <c r="G30" s="18">
        <v>1100</v>
      </c>
      <c r="H30" s="15"/>
      <c r="I30" s="18">
        <v>0</v>
      </c>
      <c r="J30" s="15"/>
      <c r="K30" s="18">
        <v>0</v>
      </c>
      <c r="L30" s="15"/>
      <c r="M30" s="18">
        <v>0</v>
      </c>
      <c r="N30" s="15"/>
      <c r="O30" s="18">
        <v>1221512600</v>
      </c>
      <c r="P30" s="15"/>
      <c r="Q30" s="18">
        <v>0</v>
      </c>
      <c r="R30" s="15"/>
      <c r="S30" s="18">
        <v>1221512600</v>
      </c>
    </row>
    <row r="31" spans="1:19" ht="21.75" customHeight="1">
      <c r="A31" s="6" t="s">
        <v>158</v>
      </c>
      <c r="C31" s="6" t="s">
        <v>198</v>
      </c>
      <c r="E31" s="18">
        <v>6209134</v>
      </c>
      <c r="F31" s="15"/>
      <c r="G31" s="18">
        <v>310</v>
      </c>
      <c r="H31" s="15"/>
      <c r="I31" s="18">
        <v>0</v>
      </c>
      <c r="J31" s="15"/>
      <c r="K31" s="18">
        <v>0</v>
      </c>
      <c r="L31" s="15"/>
      <c r="M31" s="18">
        <v>0</v>
      </c>
      <c r="N31" s="15"/>
      <c r="O31" s="18">
        <v>1924831540</v>
      </c>
      <c r="P31" s="15"/>
      <c r="Q31" s="18">
        <v>0</v>
      </c>
      <c r="R31" s="15"/>
      <c r="S31" s="18">
        <v>1924831540</v>
      </c>
    </row>
    <row r="32" spans="1:19" ht="21.75" customHeight="1">
      <c r="A32" s="6" t="s">
        <v>28</v>
      </c>
      <c r="C32" s="6" t="s">
        <v>188</v>
      </c>
      <c r="E32" s="18">
        <v>1141080</v>
      </c>
      <c r="F32" s="15"/>
      <c r="G32" s="18">
        <v>4660</v>
      </c>
      <c r="H32" s="15"/>
      <c r="I32" s="18">
        <v>0</v>
      </c>
      <c r="J32" s="15"/>
      <c r="K32" s="18">
        <v>0</v>
      </c>
      <c r="L32" s="15"/>
      <c r="M32" s="18">
        <v>0</v>
      </c>
      <c r="N32" s="15"/>
      <c r="O32" s="18">
        <v>5317432800</v>
      </c>
      <c r="P32" s="15"/>
      <c r="Q32" s="18">
        <v>0</v>
      </c>
      <c r="R32" s="15"/>
      <c r="S32" s="18">
        <v>5317432800</v>
      </c>
    </row>
    <row r="33" spans="1:19" ht="21.75" customHeight="1">
      <c r="A33" s="6" t="s">
        <v>24</v>
      </c>
      <c r="C33" s="6" t="s">
        <v>197</v>
      </c>
      <c r="E33" s="18">
        <v>1300000</v>
      </c>
      <c r="F33" s="15"/>
      <c r="G33" s="18">
        <v>1930</v>
      </c>
      <c r="H33" s="15"/>
      <c r="I33" s="18">
        <v>0</v>
      </c>
      <c r="J33" s="15"/>
      <c r="K33" s="18">
        <v>0</v>
      </c>
      <c r="L33" s="15"/>
      <c r="M33" s="18">
        <v>0</v>
      </c>
      <c r="N33" s="15"/>
      <c r="O33" s="18">
        <v>2509000000</v>
      </c>
      <c r="P33" s="15"/>
      <c r="Q33" s="18">
        <v>32231913</v>
      </c>
      <c r="R33" s="15"/>
      <c r="S33" s="18">
        <v>2476768087</v>
      </c>
    </row>
    <row r="34" spans="1:19" ht="21.75" customHeight="1">
      <c r="A34" s="6" t="s">
        <v>74</v>
      </c>
      <c r="C34" s="6" t="s">
        <v>179</v>
      </c>
      <c r="E34" s="18">
        <v>328167</v>
      </c>
      <c r="F34" s="15"/>
      <c r="G34" s="18">
        <v>450</v>
      </c>
      <c r="H34" s="15"/>
      <c r="I34" s="18">
        <v>0</v>
      </c>
      <c r="J34" s="15"/>
      <c r="K34" s="18">
        <v>0</v>
      </c>
      <c r="L34" s="15"/>
      <c r="M34" s="18">
        <v>0</v>
      </c>
      <c r="N34" s="15"/>
      <c r="O34" s="18">
        <v>147675150</v>
      </c>
      <c r="P34" s="15"/>
      <c r="Q34" s="18">
        <v>0</v>
      </c>
      <c r="R34" s="15"/>
      <c r="S34" s="18">
        <v>147675150</v>
      </c>
    </row>
    <row r="35" spans="1:19" ht="21.75" customHeight="1">
      <c r="A35" s="6" t="s">
        <v>33</v>
      </c>
      <c r="C35" s="6" t="s">
        <v>199</v>
      </c>
      <c r="E35" s="18">
        <v>782202</v>
      </c>
      <c r="F35" s="15"/>
      <c r="G35" s="18">
        <v>20000</v>
      </c>
      <c r="H35" s="15"/>
      <c r="I35" s="18">
        <v>0</v>
      </c>
      <c r="J35" s="15"/>
      <c r="K35" s="18">
        <v>0</v>
      </c>
      <c r="L35" s="15"/>
      <c r="M35" s="18">
        <v>0</v>
      </c>
      <c r="N35" s="15"/>
      <c r="O35" s="18">
        <v>15644040000</v>
      </c>
      <c r="P35" s="15"/>
      <c r="Q35" s="18">
        <v>0</v>
      </c>
      <c r="R35" s="15"/>
      <c r="S35" s="18">
        <v>15644040000</v>
      </c>
    </row>
    <row r="36" spans="1:19" ht="21.75" customHeight="1">
      <c r="A36" s="6" t="s">
        <v>29</v>
      </c>
      <c r="C36" s="6" t="s">
        <v>200</v>
      </c>
      <c r="E36" s="18">
        <v>348493</v>
      </c>
      <c r="F36" s="15"/>
      <c r="G36" s="18">
        <v>24300</v>
      </c>
      <c r="H36" s="15"/>
      <c r="I36" s="18">
        <v>0</v>
      </c>
      <c r="J36" s="15"/>
      <c r="K36" s="18">
        <v>0</v>
      </c>
      <c r="L36" s="15"/>
      <c r="M36" s="18">
        <v>0</v>
      </c>
      <c r="N36" s="15"/>
      <c r="O36" s="18">
        <v>8468379900</v>
      </c>
      <c r="P36" s="15"/>
      <c r="Q36" s="18">
        <v>0</v>
      </c>
      <c r="R36" s="15"/>
      <c r="S36" s="18">
        <v>8468379900</v>
      </c>
    </row>
    <row r="37" spans="1:19" ht="21.75" customHeight="1">
      <c r="A37" s="6" t="s">
        <v>35</v>
      </c>
      <c r="C37" s="6" t="s">
        <v>201</v>
      </c>
      <c r="E37" s="18">
        <v>348000</v>
      </c>
      <c r="F37" s="15"/>
      <c r="G37" s="18">
        <v>3100</v>
      </c>
      <c r="H37" s="15"/>
      <c r="I37" s="18">
        <v>0</v>
      </c>
      <c r="J37" s="15"/>
      <c r="K37" s="18">
        <v>0</v>
      </c>
      <c r="L37" s="15"/>
      <c r="M37" s="18">
        <v>0</v>
      </c>
      <c r="N37" s="15"/>
      <c r="O37" s="18">
        <v>1078800000</v>
      </c>
      <c r="P37" s="15"/>
      <c r="Q37" s="18">
        <v>0</v>
      </c>
      <c r="R37" s="15"/>
      <c r="S37" s="18">
        <v>1078800000</v>
      </c>
    </row>
    <row r="38" spans="1:19" ht="21.75" customHeight="1">
      <c r="A38" s="6" t="s">
        <v>76</v>
      </c>
      <c r="C38" s="6" t="s">
        <v>200</v>
      </c>
      <c r="E38" s="18">
        <v>634197</v>
      </c>
      <c r="F38" s="15"/>
      <c r="G38" s="18">
        <v>4300</v>
      </c>
      <c r="H38" s="15"/>
      <c r="I38" s="18">
        <v>0</v>
      </c>
      <c r="J38" s="15"/>
      <c r="K38" s="18">
        <v>0</v>
      </c>
      <c r="L38" s="15"/>
      <c r="M38" s="18">
        <v>0</v>
      </c>
      <c r="N38" s="15"/>
      <c r="O38" s="18">
        <v>2727047100</v>
      </c>
      <c r="P38" s="15"/>
      <c r="Q38" s="18">
        <v>0</v>
      </c>
      <c r="R38" s="15"/>
      <c r="S38" s="18">
        <v>2727047100</v>
      </c>
    </row>
    <row r="39" spans="1:19" ht="21.75" customHeight="1">
      <c r="A39" s="6" t="s">
        <v>36</v>
      </c>
      <c r="C39" s="6" t="s">
        <v>202</v>
      </c>
      <c r="E39" s="18">
        <v>3921040</v>
      </c>
      <c r="F39" s="15"/>
      <c r="G39" s="18">
        <v>700</v>
      </c>
      <c r="H39" s="15"/>
      <c r="I39" s="18">
        <v>0</v>
      </c>
      <c r="J39" s="15"/>
      <c r="K39" s="18">
        <v>0</v>
      </c>
      <c r="L39" s="15"/>
      <c r="M39" s="18">
        <v>0</v>
      </c>
      <c r="N39" s="15"/>
      <c r="O39" s="18">
        <v>2744728000</v>
      </c>
      <c r="P39" s="15"/>
      <c r="Q39" s="18">
        <v>0</v>
      </c>
      <c r="R39" s="15"/>
      <c r="S39" s="18">
        <v>2744728000</v>
      </c>
    </row>
    <row r="40" spans="1:19" ht="21.75" customHeight="1">
      <c r="A40" s="6" t="s">
        <v>53</v>
      </c>
      <c r="C40" s="6" t="s">
        <v>203</v>
      </c>
      <c r="E40" s="18">
        <v>468212</v>
      </c>
      <c r="F40" s="15"/>
      <c r="G40" s="18">
        <v>22200</v>
      </c>
      <c r="H40" s="15"/>
      <c r="I40" s="18">
        <v>0</v>
      </c>
      <c r="J40" s="15"/>
      <c r="K40" s="18">
        <v>0</v>
      </c>
      <c r="L40" s="15"/>
      <c r="M40" s="18">
        <v>0</v>
      </c>
      <c r="N40" s="15"/>
      <c r="O40" s="18">
        <v>10394306400</v>
      </c>
      <c r="P40" s="15"/>
      <c r="Q40" s="18">
        <v>0</v>
      </c>
      <c r="R40" s="15"/>
      <c r="S40" s="18">
        <v>10394306400</v>
      </c>
    </row>
    <row r="41" spans="1:19" ht="21.75" customHeight="1">
      <c r="A41" s="6" t="s">
        <v>27</v>
      </c>
      <c r="C41" s="6" t="s">
        <v>191</v>
      </c>
      <c r="E41" s="18">
        <v>4600000</v>
      </c>
      <c r="F41" s="15"/>
      <c r="G41" s="18">
        <v>1900</v>
      </c>
      <c r="H41" s="15"/>
      <c r="I41" s="18">
        <v>0</v>
      </c>
      <c r="J41" s="15"/>
      <c r="K41" s="18">
        <v>0</v>
      </c>
      <c r="L41" s="15"/>
      <c r="M41" s="18">
        <v>0</v>
      </c>
      <c r="N41" s="15"/>
      <c r="O41" s="18">
        <v>8740000000</v>
      </c>
      <c r="P41" s="15"/>
      <c r="Q41" s="18">
        <v>0</v>
      </c>
      <c r="R41" s="15"/>
      <c r="S41" s="18">
        <v>8740000000</v>
      </c>
    </row>
    <row r="42" spans="1:19" ht="21.75" customHeight="1">
      <c r="A42" s="6" t="s">
        <v>25</v>
      </c>
      <c r="C42" s="6" t="s">
        <v>188</v>
      </c>
      <c r="E42" s="18">
        <v>161737</v>
      </c>
      <c r="F42" s="15"/>
      <c r="G42" s="18">
        <v>7000</v>
      </c>
      <c r="H42" s="15"/>
      <c r="I42" s="18">
        <v>0</v>
      </c>
      <c r="J42" s="15"/>
      <c r="K42" s="18">
        <v>0</v>
      </c>
      <c r="L42" s="15"/>
      <c r="M42" s="18">
        <v>0</v>
      </c>
      <c r="N42" s="15"/>
      <c r="O42" s="18">
        <v>1132159000</v>
      </c>
      <c r="P42" s="15"/>
      <c r="Q42" s="18">
        <v>0</v>
      </c>
      <c r="R42" s="15"/>
      <c r="S42" s="18">
        <v>1132159000</v>
      </c>
    </row>
    <row r="43" spans="1:19" ht="21.75" customHeight="1">
      <c r="A43" s="6" t="s">
        <v>56</v>
      </c>
      <c r="C43" s="6" t="s">
        <v>187</v>
      </c>
      <c r="E43" s="18">
        <v>9731010</v>
      </c>
      <c r="F43" s="15"/>
      <c r="G43" s="18">
        <v>77</v>
      </c>
      <c r="H43" s="15"/>
      <c r="I43" s="18">
        <v>0</v>
      </c>
      <c r="J43" s="15"/>
      <c r="K43" s="18">
        <v>0</v>
      </c>
      <c r="L43" s="15"/>
      <c r="M43" s="18">
        <v>0</v>
      </c>
      <c r="N43" s="15"/>
      <c r="O43" s="18">
        <v>749287770</v>
      </c>
      <c r="P43" s="15"/>
      <c r="Q43" s="18">
        <v>0</v>
      </c>
      <c r="R43" s="15"/>
      <c r="S43" s="18">
        <v>749287770</v>
      </c>
    </row>
    <row r="44" spans="1:19" ht="21.75" customHeight="1">
      <c r="A44" s="6" t="s">
        <v>149</v>
      </c>
      <c r="C44" s="6" t="s">
        <v>204</v>
      </c>
      <c r="E44" s="18">
        <v>64232</v>
      </c>
      <c r="F44" s="15"/>
      <c r="G44" s="18">
        <v>1920</v>
      </c>
      <c r="H44" s="15"/>
      <c r="I44" s="18">
        <v>0</v>
      </c>
      <c r="J44" s="15"/>
      <c r="K44" s="18">
        <v>0</v>
      </c>
      <c r="L44" s="15"/>
      <c r="M44" s="18">
        <v>0</v>
      </c>
      <c r="N44" s="15"/>
      <c r="O44" s="18">
        <v>123325440</v>
      </c>
      <c r="P44" s="15"/>
      <c r="Q44" s="18">
        <v>0</v>
      </c>
      <c r="R44" s="15"/>
      <c r="S44" s="18">
        <v>123325440</v>
      </c>
    </row>
    <row r="45" spans="1:19" ht="21.75" customHeight="1">
      <c r="A45" s="6" t="s">
        <v>57</v>
      </c>
      <c r="C45" s="6" t="s">
        <v>205</v>
      </c>
      <c r="E45" s="18">
        <v>362898</v>
      </c>
      <c r="F45" s="15"/>
      <c r="G45" s="18">
        <v>12</v>
      </c>
      <c r="H45" s="15"/>
      <c r="I45" s="18">
        <v>0</v>
      </c>
      <c r="J45" s="15"/>
      <c r="K45" s="18">
        <v>0</v>
      </c>
      <c r="L45" s="15"/>
      <c r="M45" s="18">
        <v>0</v>
      </c>
      <c r="N45" s="15"/>
      <c r="O45" s="18">
        <v>4354776</v>
      </c>
      <c r="P45" s="15"/>
      <c r="Q45" s="18">
        <v>0</v>
      </c>
      <c r="R45" s="15"/>
      <c r="S45" s="18">
        <v>4354776</v>
      </c>
    </row>
    <row r="46" spans="1:19" ht="21.75" customHeight="1">
      <c r="A46" s="6" t="s">
        <v>37</v>
      </c>
      <c r="C46" s="6" t="s">
        <v>206</v>
      </c>
      <c r="E46" s="18">
        <v>1853967</v>
      </c>
      <c r="F46" s="15"/>
      <c r="G46" s="18">
        <v>540</v>
      </c>
      <c r="H46" s="15"/>
      <c r="I46" s="18">
        <v>1001142180</v>
      </c>
      <c r="J46" s="15"/>
      <c r="K46" s="18">
        <v>140324993</v>
      </c>
      <c r="L46" s="15"/>
      <c r="M46" s="18">
        <v>860817187</v>
      </c>
      <c r="N46" s="15"/>
      <c r="O46" s="18">
        <v>1001142180</v>
      </c>
      <c r="P46" s="15"/>
      <c r="Q46" s="18">
        <v>140324993</v>
      </c>
      <c r="R46" s="15"/>
      <c r="S46" s="18">
        <v>860817187</v>
      </c>
    </row>
    <row r="47" spans="1:19" ht="21.75" customHeight="1">
      <c r="A47" s="6" t="s">
        <v>54</v>
      </c>
      <c r="C47" s="6" t="s">
        <v>207</v>
      </c>
      <c r="E47" s="18">
        <v>10000000</v>
      </c>
      <c r="F47" s="15"/>
      <c r="G47" s="18">
        <v>700</v>
      </c>
      <c r="H47" s="15"/>
      <c r="I47" s="18">
        <v>0</v>
      </c>
      <c r="J47" s="15"/>
      <c r="K47" s="18">
        <v>0</v>
      </c>
      <c r="L47" s="15"/>
      <c r="M47" s="18">
        <v>0</v>
      </c>
      <c r="N47" s="15"/>
      <c r="O47" s="18">
        <v>7000000000</v>
      </c>
      <c r="P47" s="15"/>
      <c r="Q47" s="18">
        <v>0</v>
      </c>
      <c r="R47" s="15"/>
      <c r="S47" s="18">
        <v>7000000000</v>
      </c>
    </row>
    <row r="48" spans="1:19" ht="21.75" customHeight="1">
      <c r="A48" s="6" t="s">
        <v>47</v>
      </c>
      <c r="C48" s="6" t="s">
        <v>208</v>
      </c>
      <c r="E48" s="18">
        <v>1000000</v>
      </c>
      <c r="F48" s="15"/>
      <c r="G48" s="18">
        <v>2480</v>
      </c>
      <c r="H48" s="15"/>
      <c r="I48" s="18">
        <v>0</v>
      </c>
      <c r="J48" s="15"/>
      <c r="K48" s="18">
        <v>0</v>
      </c>
      <c r="L48" s="15"/>
      <c r="M48" s="18">
        <v>0</v>
      </c>
      <c r="N48" s="15"/>
      <c r="O48" s="18">
        <v>2480000000</v>
      </c>
      <c r="P48" s="15"/>
      <c r="Q48" s="18">
        <v>20217391</v>
      </c>
      <c r="R48" s="15"/>
      <c r="S48" s="18">
        <v>2459782609</v>
      </c>
    </row>
    <row r="49" spans="1:21" ht="21.75" customHeight="1">
      <c r="A49" s="6" t="s">
        <v>22</v>
      </c>
      <c r="C49" s="6" t="s">
        <v>179</v>
      </c>
      <c r="E49" s="18">
        <v>1562500</v>
      </c>
      <c r="F49" s="15"/>
      <c r="G49" s="18">
        <v>320</v>
      </c>
      <c r="H49" s="15"/>
      <c r="I49" s="18">
        <v>0</v>
      </c>
      <c r="J49" s="15"/>
      <c r="K49" s="18">
        <v>0</v>
      </c>
      <c r="L49" s="15"/>
      <c r="M49" s="18">
        <v>0</v>
      </c>
      <c r="N49" s="15"/>
      <c r="O49" s="18">
        <v>500000000</v>
      </c>
      <c r="P49" s="15"/>
      <c r="Q49" s="18">
        <v>0</v>
      </c>
      <c r="R49" s="15"/>
      <c r="S49" s="18">
        <v>500000000</v>
      </c>
    </row>
    <row r="50" spans="1:21" ht="21.75" customHeight="1">
      <c r="A50" s="6" t="s">
        <v>68</v>
      </c>
      <c r="C50" s="6" t="s">
        <v>180</v>
      </c>
      <c r="E50" s="18">
        <v>125000</v>
      </c>
      <c r="F50" s="15"/>
      <c r="G50" s="18">
        <v>1000</v>
      </c>
      <c r="H50" s="15"/>
      <c r="I50" s="18">
        <v>0</v>
      </c>
      <c r="J50" s="15"/>
      <c r="K50" s="18">
        <v>0</v>
      </c>
      <c r="L50" s="15"/>
      <c r="M50" s="18">
        <v>0</v>
      </c>
      <c r="N50" s="15"/>
      <c r="O50" s="18">
        <v>125000000</v>
      </c>
      <c r="P50" s="15"/>
      <c r="Q50" s="18">
        <v>0</v>
      </c>
      <c r="R50" s="15"/>
      <c r="S50" s="18">
        <v>125000000</v>
      </c>
    </row>
    <row r="51" spans="1:21" ht="21.75" customHeight="1">
      <c r="A51" s="7" t="s">
        <v>63</v>
      </c>
      <c r="C51" s="7" t="s">
        <v>205</v>
      </c>
      <c r="E51" s="19">
        <v>17151934</v>
      </c>
      <c r="F51" s="15"/>
      <c r="G51" s="19">
        <v>6</v>
      </c>
      <c r="H51" s="15"/>
      <c r="I51" s="19">
        <v>0</v>
      </c>
      <c r="J51" s="15"/>
      <c r="K51" s="19">
        <v>0</v>
      </c>
      <c r="L51" s="15"/>
      <c r="M51" s="19">
        <v>0</v>
      </c>
      <c r="N51" s="15"/>
      <c r="O51" s="19">
        <v>102911604</v>
      </c>
      <c r="P51" s="15"/>
      <c r="Q51" s="19">
        <v>700079</v>
      </c>
      <c r="R51" s="15"/>
      <c r="S51" s="19">
        <v>102211525</v>
      </c>
    </row>
    <row r="52" spans="1:21" ht="21.75" customHeight="1">
      <c r="A52" s="9" t="s">
        <v>108</v>
      </c>
      <c r="C52" s="10"/>
      <c r="E52" s="20"/>
      <c r="F52" s="15"/>
      <c r="G52" s="20"/>
      <c r="H52" s="15"/>
      <c r="I52" s="20">
        <f>SUM(I8:I51)</f>
        <v>22253794180</v>
      </c>
      <c r="J52" s="15"/>
      <c r="K52" s="20">
        <f>SUM(K8:K51)</f>
        <v>140324993</v>
      </c>
      <c r="L52" s="15"/>
      <c r="M52" s="20">
        <f>SUM(M8:M51)</f>
        <v>22113469187</v>
      </c>
      <c r="N52" s="15"/>
      <c r="O52" s="20">
        <f>SUM(O8:O51)</f>
        <v>181541101742</v>
      </c>
      <c r="P52" s="15"/>
      <c r="Q52" s="20">
        <f>SUM(Q8:Q51)</f>
        <v>264525391</v>
      </c>
      <c r="R52" s="15"/>
      <c r="S52" s="20">
        <f>SUM(S8:S51)</f>
        <v>181276576351</v>
      </c>
      <c r="U52" s="35"/>
    </row>
    <row r="53" spans="1:21">
      <c r="Q53" s="35"/>
      <c r="S53" s="35"/>
    </row>
    <row r="54" spans="1:21">
      <c r="Q54" s="35"/>
      <c r="S54" s="35"/>
    </row>
    <row r="56" spans="1:21">
      <c r="S56" s="3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4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9"/>
  <sheetViews>
    <sheetView rightToLeft="1" view="pageBreakPreview" zoomScaleNormal="100" zoomScaleSheetLayoutView="100" workbookViewId="0">
      <selection activeCell="V8" sqref="V8:V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  <col min="22" max="22" width="10.140625" bestFit="1" customWidth="1"/>
  </cols>
  <sheetData>
    <row r="1" spans="1:22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2" ht="21.75" customHeight="1">
      <c r="A2" s="119" t="s">
        <v>130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1:22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2" ht="14.45" customHeight="1"/>
    <row r="5" spans="1:22" ht="14.45" customHeight="1">
      <c r="A5" s="126" t="s">
        <v>209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2" ht="14.45" customHeight="1">
      <c r="A6" s="127" t="s">
        <v>133</v>
      </c>
      <c r="J6" s="127" t="s">
        <v>141</v>
      </c>
      <c r="K6" s="127"/>
      <c r="L6" s="127"/>
      <c r="M6" s="127"/>
      <c r="N6" s="127"/>
      <c r="P6" s="127" t="s">
        <v>142</v>
      </c>
      <c r="Q6" s="127"/>
      <c r="R6" s="127"/>
      <c r="S6" s="127"/>
      <c r="T6" s="127"/>
    </row>
    <row r="7" spans="1:22" ht="29.1" customHeight="1">
      <c r="A7" s="127"/>
      <c r="C7" s="12" t="s">
        <v>210</v>
      </c>
      <c r="E7" s="135" t="s">
        <v>121</v>
      </c>
      <c r="F7" s="135"/>
      <c r="H7" s="12" t="s">
        <v>211</v>
      </c>
      <c r="J7" s="13" t="s">
        <v>212</v>
      </c>
      <c r="K7" s="3"/>
      <c r="L7" s="13" t="s">
        <v>176</v>
      </c>
      <c r="M7" s="3"/>
      <c r="N7" s="13" t="s">
        <v>213</v>
      </c>
      <c r="P7" s="13" t="s">
        <v>212</v>
      </c>
      <c r="Q7" s="3"/>
      <c r="R7" s="13" t="s">
        <v>176</v>
      </c>
      <c r="S7" s="3"/>
      <c r="T7" s="13" t="s">
        <v>213</v>
      </c>
    </row>
    <row r="8" spans="1:22" ht="18.75">
      <c r="A8" s="11" t="s">
        <v>163</v>
      </c>
      <c r="C8" s="14"/>
      <c r="E8" s="11" t="s">
        <v>214</v>
      </c>
      <c r="F8" s="3"/>
      <c r="H8" s="33">
        <v>23</v>
      </c>
      <c r="I8" s="15"/>
      <c r="J8" s="34">
        <v>0</v>
      </c>
      <c r="K8" s="15"/>
      <c r="L8" s="34">
        <v>0</v>
      </c>
      <c r="M8" s="15"/>
      <c r="N8" s="34">
        <v>0</v>
      </c>
      <c r="O8" s="15"/>
      <c r="P8" s="34">
        <v>2382566203</v>
      </c>
      <c r="Q8" s="15"/>
      <c r="R8" s="34">
        <v>0</v>
      </c>
      <c r="S8" s="15"/>
      <c r="T8" s="34">
        <v>2382566203</v>
      </c>
      <c r="V8" s="35"/>
    </row>
    <row r="9" spans="1:22" ht="21.75" customHeight="1">
      <c r="A9" s="9" t="s">
        <v>108</v>
      </c>
      <c r="C9" s="10"/>
      <c r="E9" s="10"/>
      <c r="H9" s="20"/>
      <c r="I9" s="15"/>
      <c r="J9" s="20">
        <v>0</v>
      </c>
      <c r="K9" s="15"/>
      <c r="L9" s="20">
        <v>0</v>
      </c>
      <c r="M9" s="15"/>
      <c r="N9" s="20">
        <v>0</v>
      </c>
      <c r="O9" s="15"/>
      <c r="P9" s="20">
        <f>SUM(P8)</f>
        <v>2382566203</v>
      </c>
      <c r="Q9" s="15"/>
      <c r="R9" s="20">
        <v>0</v>
      </c>
      <c r="S9" s="15"/>
      <c r="T9" s="20">
        <f>SUM(T8)</f>
        <v>2382566203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0"/>
  <sheetViews>
    <sheetView rightToLeft="1" view="pageBreakPreview" topLeftCell="A4" zoomScaleNormal="100" zoomScaleSheetLayoutView="100" workbookViewId="0">
      <selection activeCell="O10" sqref="O10"/>
    </sheetView>
  </sheetViews>
  <sheetFormatPr defaultRowHeight="12.75"/>
  <cols>
    <col min="1" max="1" width="52.42578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5" ht="21.75" customHeight="1">
      <c r="A2" s="119" t="s">
        <v>130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5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5" ht="14.45" customHeight="1"/>
    <row r="5" spans="1:15" ht="14.45" customHeight="1">
      <c r="A5" s="126" t="s">
        <v>215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5" ht="14.45" customHeight="1">
      <c r="A6" s="127" t="s">
        <v>133</v>
      </c>
      <c r="C6" s="127" t="s">
        <v>141</v>
      </c>
      <c r="D6" s="127"/>
      <c r="E6" s="127"/>
      <c r="F6" s="127"/>
      <c r="G6" s="127"/>
      <c r="I6" s="127" t="s">
        <v>142</v>
      </c>
      <c r="J6" s="127"/>
      <c r="K6" s="127"/>
      <c r="L6" s="127"/>
      <c r="M6" s="127"/>
    </row>
    <row r="7" spans="1:15" ht="29.1" customHeight="1">
      <c r="A7" s="127"/>
      <c r="C7" s="13" t="s">
        <v>212</v>
      </c>
      <c r="D7" s="3"/>
      <c r="E7" s="13" t="s">
        <v>176</v>
      </c>
      <c r="F7" s="3"/>
      <c r="G7" s="13" t="s">
        <v>213</v>
      </c>
      <c r="I7" s="13" t="s">
        <v>212</v>
      </c>
      <c r="J7" s="3"/>
      <c r="K7" s="13" t="s">
        <v>176</v>
      </c>
      <c r="L7" s="3"/>
      <c r="M7" s="13" t="s">
        <v>213</v>
      </c>
    </row>
    <row r="8" spans="1:15" ht="21.75" customHeight="1">
      <c r="A8" s="5" t="s">
        <v>128</v>
      </c>
      <c r="C8" s="16">
        <v>1767767</v>
      </c>
      <c r="D8" s="15"/>
      <c r="E8" s="16">
        <v>0</v>
      </c>
      <c r="F8" s="15"/>
      <c r="G8" s="16">
        <v>1767767</v>
      </c>
      <c r="H8" s="15"/>
      <c r="I8" s="16">
        <v>123646323</v>
      </c>
      <c r="J8" s="15"/>
      <c r="K8" s="16">
        <v>0</v>
      </c>
      <c r="L8" s="15"/>
      <c r="M8" s="16">
        <v>123646323</v>
      </c>
    </row>
    <row r="9" spans="1:15" ht="21.75" customHeight="1">
      <c r="A9" s="7" t="s">
        <v>129</v>
      </c>
      <c r="C9" s="19">
        <v>1454338</v>
      </c>
      <c r="D9" s="15"/>
      <c r="E9" s="19">
        <v>0</v>
      </c>
      <c r="F9" s="15"/>
      <c r="G9" s="19">
        <v>1454338</v>
      </c>
      <c r="H9" s="15"/>
      <c r="I9" s="19">
        <v>9009277</v>
      </c>
      <c r="J9" s="15"/>
      <c r="K9" s="19">
        <v>0</v>
      </c>
      <c r="L9" s="15"/>
      <c r="M9" s="19">
        <v>9009277</v>
      </c>
    </row>
    <row r="10" spans="1:15" ht="21.75" customHeight="1">
      <c r="A10" s="9" t="s">
        <v>108</v>
      </c>
      <c r="C10" s="20">
        <f>SUM(C8:C9)</f>
        <v>3222105</v>
      </c>
      <c r="D10" s="15"/>
      <c r="E10" s="20">
        <v>0</v>
      </c>
      <c r="F10" s="15"/>
      <c r="G10" s="20">
        <f>SUM(G8:G9)</f>
        <v>3222105</v>
      </c>
      <c r="H10" s="15"/>
      <c r="I10" s="20">
        <f>SUM(I8:I9)</f>
        <v>132655600</v>
      </c>
      <c r="J10" s="15"/>
      <c r="K10" s="20">
        <v>0</v>
      </c>
      <c r="L10" s="15"/>
      <c r="M10" s="20">
        <f>SUM(M8:M9)</f>
        <v>132655600</v>
      </c>
      <c r="O10" s="3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127"/>
  <sheetViews>
    <sheetView rightToLeft="1" view="pageBreakPreview" topLeftCell="A12" zoomScale="80" zoomScaleNormal="100" zoomScaleSheetLayoutView="80" workbookViewId="0">
      <selection activeCell="R81" sqref="R81:R84"/>
    </sheetView>
  </sheetViews>
  <sheetFormatPr defaultRowHeight="12.75"/>
  <cols>
    <col min="1" max="1" width="40.28515625" customWidth="1"/>
    <col min="2" max="2" width="1.28515625" customWidth="1"/>
    <col min="3" max="3" width="16.28515625" customWidth="1"/>
    <col min="4" max="4" width="1.28515625" customWidth="1"/>
    <col min="5" max="5" width="20.42578125" customWidth="1"/>
    <col min="6" max="6" width="1.28515625" customWidth="1"/>
    <col min="7" max="7" width="20.140625" customWidth="1"/>
    <col min="8" max="8" width="1.28515625" customWidth="1"/>
    <col min="9" max="9" width="16.85546875" customWidth="1"/>
    <col min="10" max="10" width="1.28515625" customWidth="1"/>
    <col min="11" max="11" width="17.42578125" customWidth="1"/>
    <col min="12" max="12" width="1.28515625" customWidth="1"/>
    <col min="13" max="13" width="22.140625" customWidth="1"/>
    <col min="14" max="14" width="1.28515625" customWidth="1"/>
    <col min="15" max="15" width="25.42578125" customWidth="1"/>
    <col min="16" max="16" width="0.7109375" customWidth="1"/>
    <col min="17" max="17" width="22.28515625" customWidth="1"/>
    <col min="18" max="18" width="16.5703125" bestFit="1" customWidth="1"/>
    <col min="19" max="19" width="16.28515625" bestFit="1" customWidth="1"/>
    <col min="21" max="21" width="19.140625" bestFit="1" customWidth="1"/>
    <col min="22" max="22" width="16.28515625" bestFit="1" customWidth="1"/>
  </cols>
  <sheetData>
    <row r="1" spans="1:22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2" ht="21.75" customHeight="1">
      <c r="A2" s="119" t="s">
        <v>130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22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22" ht="14.45" customHeight="1"/>
    <row r="5" spans="1:22" ht="14.45" customHeight="1">
      <c r="A5" s="126" t="s">
        <v>216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22" ht="21">
      <c r="A6" s="127" t="s">
        <v>133</v>
      </c>
      <c r="C6" s="127" t="s">
        <v>141</v>
      </c>
      <c r="D6" s="127"/>
      <c r="E6" s="127"/>
      <c r="F6" s="127"/>
      <c r="G6" s="127"/>
      <c r="H6" s="127"/>
      <c r="I6" s="127"/>
      <c r="K6" s="127" t="s">
        <v>142</v>
      </c>
      <c r="L6" s="127"/>
      <c r="M6" s="127"/>
      <c r="N6" s="127"/>
      <c r="O6" s="127"/>
      <c r="P6" s="127"/>
      <c r="Q6" s="127"/>
    </row>
    <row r="7" spans="1:22" ht="42">
      <c r="A7" s="127"/>
      <c r="C7" s="13" t="s">
        <v>13</v>
      </c>
      <c r="D7" s="3"/>
      <c r="E7" s="13" t="s">
        <v>217</v>
      </c>
      <c r="F7" s="3"/>
      <c r="G7" s="13" t="s">
        <v>218</v>
      </c>
      <c r="H7" s="3"/>
      <c r="I7" s="13" t="s">
        <v>219</v>
      </c>
      <c r="K7" s="13" t="s">
        <v>13</v>
      </c>
      <c r="L7" s="3"/>
      <c r="M7" s="13" t="s">
        <v>217</v>
      </c>
      <c r="N7" s="3"/>
      <c r="O7" s="13" t="s">
        <v>218</v>
      </c>
      <c r="P7" s="3"/>
      <c r="Q7" s="13" t="s">
        <v>219</v>
      </c>
    </row>
    <row r="8" spans="1:22" ht="21.75" customHeight="1">
      <c r="A8" s="5" t="s">
        <v>89</v>
      </c>
      <c r="C8" s="80">
        <v>848000</v>
      </c>
      <c r="D8" s="111"/>
      <c r="E8" s="80">
        <v>31164000</v>
      </c>
      <c r="F8" s="111"/>
      <c r="G8" s="80">
        <v>29642939</v>
      </c>
      <c r="H8" s="111"/>
      <c r="I8" s="80">
        <v>1521061</v>
      </c>
      <c r="J8" s="111"/>
      <c r="K8" s="80">
        <v>848000</v>
      </c>
      <c r="L8" s="111"/>
      <c r="M8" s="80">
        <v>31164000</v>
      </c>
      <c r="N8" s="111"/>
      <c r="O8" s="80">
        <v>203064886</v>
      </c>
      <c r="P8" s="111"/>
      <c r="Q8" s="48">
        <v>-171900886</v>
      </c>
      <c r="R8" s="45"/>
      <c r="S8" s="45"/>
      <c r="V8" s="45"/>
    </row>
    <row r="9" spans="1:22" ht="21.75" customHeight="1">
      <c r="A9" s="6" t="s">
        <v>29</v>
      </c>
      <c r="C9" s="48">
        <v>41958</v>
      </c>
      <c r="D9" s="111"/>
      <c r="E9" s="48">
        <v>7088626003</v>
      </c>
      <c r="F9" s="111"/>
      <c r="G9" s="48">
        <v>7290990077</v>
      </c>
      <c r="H9" s="111"/>
      <c r="I9" s="48">
        <v>-202364074</v>
      </c>
      <c r="J9" s="111"/>
      <c r="K9" s="75">
        <v>46958</v>
      </c>
      <c r="L9" s="111"/>
      <c r="M9" s="48">
        <v>7903008586</v>
      </c>
      <c r="N9" s="111"/>
      <c r="O9" s="48">
        <v>8112916447</v>
      </c>
      <c r="P9" s="111"/>
      <c r="Q9" s="48">
        <f>VLOOKUP(A9,'[1]Page 1'!$A$2:$F$65,6,0)</f>
        <v>-209907861</v>
      </c>
      <c r="R9" s="45"/>
      <c r="S9" s="45"/>
      <c r="V9" s="45"/>
    </row>
    <row r="10" spans="1:22" ht="21.75" customHeight="1">
      <c r="A10" s="6" t="s">
        <v>31</v>
      </c>
      <c r="C10" s="48">
        <v>200000</v>
      </c>
      <c r="D10" s="111"/>
      <c r="E10" s="48">
        <v>4988373032</v>
      </c>
      <c r="F10" s="111"/>
      <c r="G10" s="48">
        <v>6323291888</v>
      </c>
      <c r="H10" s="111"/>
      <c r="I10" s="48">
        <v>-1334918856</v>
      </c>
      <c r="J10" s="111"/>
      <c r="K10" s="48">
        <v>422546</v>
      </c>
      <c r="L10" s="111"/>
      <c r="M10" s="48">
        <v>10757955984</v>
      </c>
      <c r="N10" s="111"/>
      <c r="O10" s="48">
        <v>13302603040</v>
      </c>
      <c r="P10" s="111"/>
      <c r="Q10" s="48">
        <f>VLOOKUP(A10,'[1]Page 1'!$A$2:$F$65,6,0)</f>
        <v>-2544647056</v>
      </c>
      <c r="R10" s="45"/>
      <c r="S10" s="45"/>
      <c r="V10" s="45"/>
    </row>
    <row r="11" spans="1:22" ht="21.75" customHeight="1">
      <c r="A11" s="6" t="s">
        <v>67</v>
      </c>
      <c r="C11" s="48">
        <v>2987485</v>
      </c>
      <c r="D11" s="111"/>
      <c r="E11" s="48">
        <v>17224314987</v>
      </c>
      <c r="F11" s="111"/>
      <c r="G11" s="48">
        <v>21724725491</v>
      </c>
      <c r="H11" s="111"/>
      <c r="I11" s="48">
        <v>-4500410504</v>
      </c>
      <c r="J11" s="111"/>
      <c r="K11" s="48">
        <v>2990285</v>
      </c>
      <c r="L11" s="111"/>
      <c r="M11" s="48">
        <v>17242712866</v>
      </c>
      <c r="N11" s="111"/>
      <c r="O11" s="48">
        <v>21643088242</v>
      </c>
      <c r="P11" s="111"/>
      <c r="Q11" s="48">
        <f>VLOOKUP(A11,'[1]Page 1'!$A$2:$F$65,6,0)</f>
        <v>-4400375376</v>
      </c>
      <c r="R11" s="45"/>
      <c r="S11" s="45"/>
      <c r="V11" s="45"/>
    </row>
    <row r="12" spans="1:22" ht="21.75" customHeight="1">
      <c r="A12" s="6" t="s">
        <v>90</v>
      </c>
      <c r="C12" s="48">
        <v>13000000</v>
      </c>
      <c r="D12" s="111"/>
      <c r="E12" s="48">
        <v>118242247952</v>
      </c>
      <c r="F12" s="111"/>
      <c r="G12" s="48">
        <v>104141694261</v>
      </c>
      <c r="H12" s="111"/>
      <c r="I12" s="48">
        <v>14100553691</v>
      </c>
      <c r="J12" s="111"/>
      <c r="K12" s="48">
        <v>13000000</v>
      </c>
      <c r="L12" s="111"/>
      <c r="M12" s="48">
        <v>118242247952</v>
      </c>
      <c r="N12" s="111"/>
      <c r="O12" s="48">
        <v>103433942213</v>
      </c>
      <c r="P12" s="111"/>
      <c r="Q12" s="48">
        <f>VLOOKUP(A12,'[1]Page 1'!$A$2:$F$65,6,0)</f>
        <v>14808305739</v>
      </c>
      <c r="R12" s="45"/>
      <c r="S12" s="45"/>
      <c r="V12" s="45"/>
    </row>
    <row r="13" spans="1:22" ht="21.75" customHeight="1">
      <c r="A13" s="6" t="s">
        <v>32</v>
      </c>
      <c r="C13" s="48">
        <v>1000000</v>
      </c>
      <c r="D13" s="111"/>
      <c r="E13" s="48">
        <v>6424256733</v>
      </c>
      <c r="F13" s="111"/>
      <c r="G13" s="48">
        <v>5098653978</v>
      </c>
      <c r="H13" s="111"/>
      <c r="I13" s="48">
        <v>1325602755</v>
      </c>
      <c r="J13" s="111"/>
      <c r="K13" s="48">
        <v>1000000</v>
      </c>
      <c r="L13" s="111"/>
      <c r="M13" s="48">
        <v>6424256733</v>
      </c>
      <c r="N13" s="111"/>
      <c r="O13" s="48">
        <v>5060200891</v>
      </c>
      <c r="P13" s="111"/>
      <c r="Q13" s="48">
        <f>VLOOKUP(A13,'[1]Page 1'!$A$2:$F$65,6,0)</f>
        <v>1364055842</v>
      </c>
      <c r="R13" s="45"/>
      <c r="S13" s="45"/>
      <c r="V13" s="45"/>
    </row>
    <row r="14" spans="1:22" ht="21.75" customHeight="1">
      <c r="A14" s="6" t="s">
        <v>48</v>
      </c>
      <c r="C14" s="48">
        <v>4031212</v>
      </c>
      <c r="D14" s="111"/>
      <c r="E14" s="48">
        <v>29069628042</v>
      </c>
      <c r="F14" s="111"/>
      <c r="G14" s="48">
        <v>17787089105</v>
      </c>
      <c r="H14" s="111"/>
      <c r="I14" s="48">
        <v>11282538937</v>
      </c>
      <c r="J14" s="111"/>
      <c r="K14" s="48">
        <v>16971539</v>
      </c>
      <c r="L14" s="111"/>
      <c r="M14" s="48">
        <v>107899337007</v>
      </c>
      <c r="N14" s="111"/>
      <c r="O14" s="48">
        <v>74271294593</v>
      </c>
      <c r="P14" s="111"/>
      <c r="Q14" s="48">
        <f>VLOOKUP(A14,'[1]Page 1'!$A$2:$F$65,6,0)</f>
        <v>33628042414</v>
      </c>
      <c r="R14" s="45"/>
      <c r="S14" s="45"/>
      <c r="V14" s="45"/>
    </row>
    <row r="15" spans="1:22" ht="21.75" customHeight="1">
      <c r="A15" s="6" t="s">
        <v>107</v>
      </c>
      <c r="C15" s="48">
        <v>78000000</v>
      </c>
      <c r="D15" s="111"/>
      <c r="E15" s="48">
        <v>116392536000</v>
      </c>
      <c r="F15" s="111"/>
      <c r="G15" s="48">
        <v>116392538064</v>
      </c>
      <c r="H15" s="111"/>
      <c r="I15" s="48">
        <v>-2064</v>
      </c>
      <c r="J15" s="111"/>
      <c r="K15" s="48">
        <v>78000000</v>
      </c>
      <c r="L15" s="111"/>
      <c r="M15" s="48">
        <v>116392536000</v>
      </c>
      <c r="N15" s="111"/>
      <c r="O15" s="48">
        <v>116392538064</v>
      </c>
      <c r="P15" s="111"/>
      <c r="Q15" s="48">
        <v>-2064</v>
      </c>
      <c r="R15" s="45"/>
      <c r="S15" s="45"/>
      <c r="V15" s="45"/>
    </row>
    <row r="16" spans="1:22" ht="21.75" customHeight="1">
      <c r="A16" s="6" t="s">
        <v>63</v>
      </c>
      <c r="C16" s="48">
        <v>6800000</v>
      </c>
      <c r="D16" s="111"/>
      <c r="E16" s="48">
        <v>10842980349</v>
      </c>
      <c r="F16" s="111"/>
      <c r="G16" s="48">
        <v>9466493225</v>
      </c>
      <c r="H16" s="111"/>
      <c r="I16" s="48">
        <v>1376487124</v>
      </c>
      <c r="J16" s="111"/>
      <c r="K16" s="48">
        <v>22800000</v>
      </c>
      <c r="L16" s="111"/>
      <c r="M16" s="48">
        <v>39275267295</v>
      </c>
      <c r="N16" s="111"/>
      <c r="O16" s="48">
        <v>34760654182</v>
      </c>
      <c r="P16" s="111"/>
      <c r="Q16" s="48">
        <f>VLOOKUP(A16,'[1]Page 1'!$A$2:$F$65,6,0)</f>
        <v>4514613113</v>
      </c>
      <c r="R16" s="45"/>
      <c r="S16" s="45"/>
      <c r="V16" s="45"/>
    </row>
    <row r="17" spans="1:22" ht="21.75" customHeight="1">
      <c r="A17" s="6" t="s">
        <v>21</v>
      </c>
      <c r="C17" s="48">
        <v>800000</v>
      </c>
      <c r="D17" s="111"/>
      <c r="E17" s="48">
        <v>2451724930</v>
      </c>
      <c r="F17" s="111"/>
      <c r="G17" s="48">
        <v>2403027925</v>
      </c>
      <c r="H17" s="111"/>
      <c r="I17" s="48">
        <v>48697005</v>
      </c>
      <c r="J17" s="111"/>
      <c r="K17" s="48">
        <v>800000</v>
      </c>
      <c r="L17" s="111"/>
      <c r="M17" s="48">
        <v>2451724930</v>
      </c>
      <c r="N17" s="111"/>
      <c r="O17" s="48">
        <v>2388352855</v>
      </c>
      <c r="P17" s="111"/>
      <c r="Q17" s="48">
        <f>VLOOKUP(A17,'[1]Page 1'!$A$2:$F$65,6,0)</f>
        <v>63372075</v>
      </c>
      <c r="R17" s="45"/>
      <c r="S17" s="45"/>
      <c r="V17" s="45"/>
    </row>
    <row r="18" spans="1:22" ht="21.75" customHeight="1">
      <c r="A18" s="6" t="s">
        <v>106</v>
      </c>
      <c r="C18" s="48">
        <v>130000</v>
      </c>
      <c r="D18" s="111"/>
      <c r="E18" s="48">
        <v>96031000</v>
      </c>
      <c r="F18" s="111"/>
      <c r="G18" s="48">
        <v>91023205</v>
      </c>
      <c r="H18" s="111"/>
      <c r="I18" s="48">
        <v>5007795</v>
      </c>
      <c r="J18" s="111"/>
      <c r="K18" s="48">
        <v>130000</v>
      </c>
      <c r="L18" s="111"/>
      <c r="M18" s="48">
        <v>96031000</v>
      </c>
      <c r="N18" s="111"/>
      <c r="O18" s="48">
        <v>100919500</v>
      </c>
      <c r="P18" s="111"/>
      <c r="Q18" s="48">
        <v>-4888500</v>
      </c>
      <c r="R18" s="45"/>
      <c r="S18" s="45"/>
      <c r="V18" s="45"/>
    </row>
    <row r="19" spans="1:22" ht="21.75" customHeight="1">
      <c r="A19" s="6" t="s">
        <v>65</v>
      </c>
      <c r="C19" s="48">
        <v>2540623</v>
      </c>
      <c r="D19" s="111"/>
      <c r="E19" s="48">
        <v>13460948615</v>
      </c>
      <c r="F19" s="111"/>
      <c r="G19" s="48">
        <v>14574813091</v>
      </c>
      <c r="H19" s="111"/>
      <c r="I19" s="48">
        <v>-1113864476</v>
      </c>
      <c r="J19" s="111"/>
      <c r="K19" s="48">
        <v>6200000</v>
      </c>
      <c r="L19" s="111"/>
      <c r="M19" s="48">
        <v>31331858492</v>
      </c>
      <c r="N19" s="111"/>
      <c r="O19" s="48">
        <v>35866654154</v>
      </c>
      <c r="P19" s="111"/>
      <c r="Q19" s="48">
        <f>VLOOKUP(A19,'[1]Page 1'!$A$2:$F$65,6,0)</f>
        <v>-4534795662</v>
      </c>
      <c r="R19" s="45"/>
      <c r="S19" s="45"/>
      <c r="V19" s="45"/>
    </row>
    <row r="20" spans="1:22" ht="21.75" customHeight="1">
      <c r="A20" s="6" t="s">
        <v>64</v>
      </c>
      <c r="C20" s="48">
        <v>264022</v>
      </c>
      <c r="D20" s="111"/>
      <c r="E20" s="48">
        <v>13231778729</v>
      </c>
      <c r="F20" s="111"/>
      <c r="G20" s="48">
        <v>9395748270</v>
      </c>
      <c r="H20" s="111"/>
      <c r="I20" s="48">
        <v>3836030459</v>
      </c>
      <c r="J20" s="111"/>
      <c r="K20" s="48">
        <v>264022</v>
      </c>
      <c r="L20" s="111"/>
      <c r="M20" s="48">
        <v>13231778729</v>
      </c>
      <c r="N20" s="111"/>
      <c r="O20" s="48">
        <v>9316547979</v>
      </c>
      <c r="P20" s="111"/>
      <c r="Q20" s="48">
        <f>VLOOKUP(A20,'[1]Page 1'!$A$2:$F$65,6,0)</f>
        <v>3915230750</v>
      </c>
      <c r="R20" s="45"/>
      <c r="S20" s="45"/>
      <c r="V20" s="45"/>
    </row>
    <row r="21" spans="1:22" ht="21.75" customHeight="1">
      <c r="A21" s="6" t="s">
        <v>66</v>
      </c>
      <c r="C21" s="48">
        <v>900000</v>
      </c>
      <c r="D21" s="111"/>
      <c r="E21" s="48">
        <v>13875944028</v>
      </c>
      <c r="F21" s="111"/>
      <c r="G21" s="48">
        <v>13045551319</v>
      </c>
      <c r="H21" s="111"/>
      <c r="I21" s="48">
        <v>830392709</v>
      </c>
      <c r="J21" s="111"/>
      <c r="K21" s="48">
        <v>1883334</v>
      </c>
      <c r="L21" s="111"/>
      <c r="M21" s="48">
        <v>35967666814</v>
      </c>
      <c r="N21" s="111"/>
      <c r="O21" s="48">
        <v>37960972847</v>
      </c>
      <c r="P21" s="111"/>
      <c r="Q21" s="48">
        <f>VLOOKUP(A21,'[1]Page 1'!$A$2:$F$65,6,0)</f>
        <v>-1993306033</v>
      </c>
      <c r="R21" s="45"/>
      <c r="S21" s="45"/>
      <c r="V21" s="45"/>
    </row>
    <row r="22" spans="1:22" ht="21.75" customHeight="1">
      <c r="A22" s="6" t="s">
        <v>27</v>
      </c>
      <c r="C22" s="48">
        <v>600000</v>
      </c>
      <c r="D22" s="111"/>
      <c r="E22" s="48">
        <v>6717789953</v>
      </c>
      <c r="F22" s="111"/>
      <c r="G22" s="48">
        <v>9856498796</v>
      </c>
      <c r="H22" s="111"/>
      <c r="I22" s="48">
        <v>-3138708843</v>
      </c>
      <c r="J22" s="111"/>
      <c r="K22" s="48">
        <v>2813984</v>
      </c>
      <c r="L22" s="111"/>
      <c r="M22" s="48">
        <v>33061975343</v>
      </c>
      <c r="N22" s="111"/>
      <c r="O22" s="48">
        <v>47214239681</v>
      </c>
      <c r="P22" s="111"/>
      <c r="Q22" s="48">
        <f>VLOOKUP(A22,'[1]Page 1'!$A$2:$F$65,6,0)</f>
        <v>-14152264338</v>
      </c>
      <c r="R22" s="45"/>
      <c r="S22" s="45"/>
      <c r="V22" s="45"/>
    </row>
    <row r="23" spans="1:22" ht="21.75" customHeight="1">
      <c r="A23" s="6" t="s">
        <v>56</v>
      </c>
      <c r="C23" s="48">
        <v>90373</v>
      </c>
      <c r="D23" s="111"/>
      <c r="E23" s="48">
        <v>345682337</v>
      </c>
      <c r="F23" s="111"/>
      <c r="G23" s="48">
        <v>369948383</v>
      </c>
      <c r="H23" s="111"/>
      <c r="I23" s="48">
        <v>-24266046</v>
      </c>
      <c r="J23" s="111"/>
      <c r="K23" s="48">
        <v>260373</v>
      </c>
      <c r="L23" s="111"/>
      <c r="M23" s="48">
        <v>1065563422</v>
      </c>
      <c r="N23" s="111"/>
      <c r="O23" s="48">
        <v>1066731502</v>
      </c>
      <c r="P23" s="111"/>
      <c r="Q23" s="48">
        <f>VLOOKUP(A23,'[1]Page 1'!$A$2:$F$65,6,0)</f>
        <v>-1168080</v>
      </c>
      <c r="R23" s="45"/>
      <c r="S23" s="45"/>
      <c r="V23" s="45"/>
    </row>
    <row r="24" spans="1:22" ht="21.75" customHeight="1">
      <c r="A24" s="6" t="s">
        <v>53</v>
      </c>
      <c r="C24" s="48">
        <v>1000000</v>
      </c>
      <c r="D24" s="111"/>
      <c r="E24" s="48">
        <v>7103481369</v>
      </c>
      <c r="F24" s="111"/>
      <c r="G24" s="48">
        <v>5620816880</v>
      </c>
      <c r="H24" s="111"/>
      <c r="I24" s="48">
        <v>1482664489</v>
      </c>
      <c r="J24" s="111"/>
      <c r="K24" s="48">
        <v>1096965</v>
      </c>
      <c r="L24" s="111"/>
      <c r="M24" s="48">
        <v>19502190789</v>
      </c>
      <c r="N24" s="111"/>
      <c r="O24" s="48">
        <v>19904963264</v>
      </c>
      <c r="P24" s="111"/>
      <c r="Q24" s="48">
        <f>VLOOKUP(A24,'[1]Page 1'!$A$2:$F$65,6,0)</f>
        <v>-402772475</v>
      </c>
      <c r="R24" s="45"/>
      <c r="S24" s="45"/>
      <c r="V24" s="45"/>
    </row>
    <row r="25" spans="1:22" ht="21.75" customHeight="1">
      <c r="A25" s="6" t="s">
        <v>61</v>
      </c>
      <c r="C25" s="48">
        <v>860000</v>
      </c>
      <c r="D25" s="111"/>
      <c r="E25" s="48">
        <v>6514208495</v>
      </c>
      <c r="F25" s="111"/>
      <c r="G25" s="48">
        <v>9711470900</v>
      </c>
      <c r="H25" s="111"/>
      <c r="I25" s="48">
        <v>-3197262405</v>
      </c>
      <c r="J25" s="111"/>
      <c r="K25" s="48">
        <v>1300000</v>
      </c>
      <c r="L25" s="111"/>
      <c r="M25" s="48">
        <v>9954516375</v>
      </c>
      <c r="N25" s="111"/>
      <c r="O25" s="48">
        <v>14620546775</v>
      </c>
      <c r="P25" s="111"/>
      <c r="Q25" s="48">
        <f>VLOOKUP(A25,'[1]Page 1'!$A$2:$F$65,6,0)</f>
        <v>-4666030400</v>
      </c>
      <c r="R25" s="45"/>
      <c r="S25" s="45"/>
      <c r="V25" s="45"/>
    </row>
    <row r="26" spans="1:22" ht="21.75" customHeight="1">
      <c r="A26" s="6" t="s">
        <v>36</v>
      </c>
      <c r="C26" s="48">
        <v>100000</v>
      </c>
      <c r="D26" s="111"/>
      <c r="E26" s="48">
        <v>1096437159</v>
      </c>
      <c r="F26" s="111"/>
      <c r="G26" s="48">
        <v>750163864</v>
      </c>
      <c r="H26" s="111"/>
      <c r="I26" s="48">
        <v>346273295</v>
      </c>
      <c r="J26" s="111"/>
      <c r="K26" s="48">
        <v>978961</v>
      </c>
      <c r="L26" s="111"/>
      <c r="M26" s="48">
        <v>10697667152</v>
      </c>
      <c r="N26" s="111"/>
      <c r="O26" s="48">
        <v>11782572236</v>
      </c>
      <c r="P26" s="111"/>
      <c r="Q26" s="48">
        <f>VLOOKUP(A26,'[1]Page 1'!$A$2:$F$65,6,0)</f>
        <v>-1084905084</v>
      </c>
      <c r="R26" s="45"/>
      <c r="S26" s="45"/>
      <c r="V26" s="45"/>
    </row>
    <row r="27" spans="1:22" ht="21.75" customHeight="1">
      <c r="A27" s="6" t="s">
        <v>43</v>
      </c>
      <c r="C27" s="48">
        <v>441786</v>
      </c>
      <c r="D27" s="111"/>
      <c r="E27" s="48">
        <v>3618656798</v>
      </c>
      <c r="F27" s="111"/>
      <c r="G27" s="48">
        <v>3139948677</v>
      </c>
      <c r="H27" s="111"/>
      <c r="I27" s="48">
        <v>478708121</v>
      </c>
      <c r="J27" s="111"/>
      <c r="K27" s="48">
        <v>842557</v>
      </c>
      <c r="L27" s="111"/>
      <c r="M27" s="48">
        <v>6645945880</v>
      </c>
      <c r="N27" s="111"/>
      <c r="O27" s="48">
        <v>5918447504</v>
      </c>
      <c r="P27" s="111"/>
      <c r="Q27" s="48">
        <f>VLOOKUP(A27,'[1]Page 1'!$A$2:$F$65,6,0)</f>
        <v>727498376</v>
      </c>
      <c r="R27" s="45"/>
      <c r="S27" s="45"/>
      <c r="V27" s="45"/>
    </row>
    <row r="28" spans="1:22" ht="21.75" customHeight="1">
      <c r="A28" s="6" t="s">
        <v>47</v>
      </c>
      <c r="C28" s="48">
        <v>753931</v>
      </c>
      <c r="D28" s="111"/>
      <c r="E28" s="48">
        <v>17483522190</v>
      </c>
      <c r="F28" s="111"/>
      <c r="G28" s="48">
        <v>19860295392</v>
      </c>
      <c r="H28" s="111"/>
      <c r="I28" s="48">
        <v>-2376773202</v>
      </c>
      <c r="J28" s="111"/>
      <c r="K28" s="48">
        <v>826754</v>
      </c>
      <c r="L28" s="111"/>
      <c r="M28" s="48">
        <v>18935873691</v>
      </c>
      <c r="N28" s="111"/>
      <c r="O28" s="48">
        <v>21665279877</v>
      </c>
      <c r="P28" s="111"/>
      <c r="Q28" s="48">
        <f>VLOOKUP(A28,'[1]Page 1'!$A$2:$F$65,6,0)</f>
        <v>-2729406186</v>
      </c>
      <c r="R28" s="45"/>
      <c r="S28" s="45"/>
      <c r="V28" s="45"/>
    </row>
    <row r="29" spans="1:22" ht="21.75" customHeight="1">
      <c r="A29" s="6" t="s">
        <v>41</v>
      </c>
      <c r="C29" s="48">
        <v>800000</v>
      </c>
      <c r="D29" s="111"/>
      <c r="E29" s="48">
        <v>13558842036</v>
      </c>
      <c r="F29" s="111"/>
      <c r="G29" s="48">
        <v>12026767121</v>
      </c>
      <c r="H29" s="111"/>
      <c r="I29" s="48">
        <v>1532074915</v>
      </c>
      <c r="J29" s="111"/>
      <c r="K29" s="48">
        <v>864159</v>
      </c>
      <c r="L29" s="111"/>
      <c r="M29" s="48">
        <v>14551216116</v>
      </c>
      <c r="N29" s="111"/>
      <c r="O29" s="48">
        <v>13083195360</v>
      </c>
      <c r="P29" s="111"/>
      <c r="Q29" s="48">
        <f>VLOOKUP(A29,'[1]Page 1'!$A$2:$F$65,6,0)</f>
        <v>1468020756</v>
      </c>
      <c r="R29" s="45"/>
      <c r="S29" s="45"/>
      <c r="V29" s="45"/>
    </row>
    <row r="30" spans="1:22" ht="21.75" customHeight="1">
      <c r="A30" s="6" t="s">
        <v>28</v>
      </c>
      <c r="C30" s="48">
        <v>50000</v>
      </c>
      <c r="D30" s="111"/>
      <c r="E30" s="48">
        <v>2581637970</v>
      </c>
      <c r="F30" s="111"/>
      <c r="G30" s="48">
        <v>2534894497</v>
      </c>
      <c r="H30" s="111"/>
      <c r="I30" s="48">
        <v>46743473</v>
      </c>
      <c r="J30" s="111"/>
      <c r="K30" s="48">
        <v>257987</v>
      </c>
      <c r="L30" s="111"/>
      <c r="M30" s="48">
        <v>12393828631</v>
      </c>
      <c r="N30" s="111"/>
      <c r="O30" s="48">
        <v>13003568065</v>
      </c>
      <c r="P30" s="111"/>
      <c r="Q30" s="48">
        <f>VLOOKUP(A30,'[1]Page 1'!$A$2:$F$65,6,0)</f>
        <v>-609739434</v>
      </c>
      <c r="R30" s="45"/>
      <c r="S30" s="45"/>
      <c r="V30" s="45"/>
    </row>
    <row r="31" spans="1:22" ht="21.75" customHeight="1">
      <c r="A31" s="6" t="s">
        <v>23</v>
      </c>
      <c r="C31" s="48">
        <v>3600000</v>
      </c>
      <c r="D31" s="111"/>
      <c r="E31" s="48">
        <v>16375383344</v>
      </c>
      <c r="F31" s="111"/>
      <c r="G31" s="48">
        <v>14770093891</v>
      </c>
      <c r="H31" s="111"/>
      <c r="I31" s="48">
        <v>1605289453</v>
      </c>
      <c r="J31" s="111"/>
      <c r="K31" s="48">
        <v>3600000</v>
      </c>
      <c r="L31" s="111"/>
      <c r="M31" s="48">
        <v>16375383344</v>
      </c>
      <c r="N31" s="111"/>
      <c r="O31" s="48">
        <v>14672077235</v>
      </c>
      <c r="P31" s="111"/>
      <c r="Q31" s="48">
        <f>VLOOKUP(A31,'[1]Page 1'!$A$2:$F$65,6,0)</f>
        <v>1703306109</v>
      </c>
      <c r="R31" s="45"/>
      <c r="S31" s="45"/>
      <c r="V31" s="45"/>
    </row>
    <row r="32" spans="1:22" ht="21.75" customHeight="1">
      <c r="A32" s="6" t="s">
        <v>76</v>
      </c>
      <c r="C32" s="48">
        <v>200000</v>
      </c>
      <c r="D32" s="111"/>
      <c r="E32" s="48">
        <v>10258596021</v>
      </c>
      <c r="F32" s="111"/>
      <c r="G32" s="48">
        <v>8496255575</v>
      </c>
      <c r="H32" s="111"/>
      <c r="I32" s="48">
        <v>1762340446</v>
      </c>
      <c r="J32" s="111"/>
      <c r="K32" s="48">
        <v>707607</v>
      </c>
      <c r="L32" s="111"/>
      <c r="M32" s="48">
        <v>31750471762</v>
      </c>
      <c r="N32" s="111"/>
      <c r="O32" s="48">
        <v>31533081638</v>
      </c>
      <c r="P32" s="111"/>
      <c r="Q32" s="48">
        <f>VLOOKUP(A32,'[1]Page 1'!$A$2:$F$65,6,0)</f>
        <v>217390124</v>
      </c>
      <c r="R32" s="45"/>
      <c r="S32" s="45"/>
      <c r="V32" s="45"/>
    </row>
    <row r="33" spans="1:22" ht="21.75" customHeight="1">
      <c r="A33" s="6" t="s">
        <v>26</v>
      </c>
      <c r="C33" s="48">
        <v>295301</v>
      </c>
      <c r="D33" s="111"/>
      <c r="E33" s="48">
        <v>66561790088</v>
      </c>
      <c r="F33" s="111"/>
      <c r="G33" s="48">
        <v>57889681432</v>
      </c>
      <c r="H33" s="111"/>
      <c r="I33" s="48">
        <v>8672108656</v>
      </c>
      <c r="J33" s="111"/>
      <c r="K33" s="48">
        <v>346582</v>
      </c>
      <c r="L33" s="111"/>
      <c r="M33" s="48">
        <v>76516191082</v>
      </c>
      <c r="N33" s="111"/>
      <c r="O33" s="48">
        <v>67484617021</v>
      </c>
      <c r="P33" s="111"/>
      <c r="Q33" s="48">
        <f>VLOOKUP(A33,'[1]Page 1'!$A$2:$F$65,6,0)</f>
        <v>9031574061</v>
      </c>
      <c r="R33" s="45"/>
      <c r="S33" s="45"/>
      <c r="V33" s="45"/>
    </row>
    <row r="34" spans="1:22" ht="21.75" customHeight="1">
      <c r="A34" s="6" t="s">
        <v>39</v>
      </c>
      <c r="C34" s="48">
        <v>4000000</v>
      </c>
      <c r="D34" s="111"/>
      <c r="E34" s="48">
        <v>23072396493</v>
      </c>
      <c r="F34" s="111"/>
      <c r="G34" s="48">
        <v>20441892358</v>
      </c>
      <c r="H34" s="111"/>
      <c r="I34" s="48">
        <v>2630504135</v>
      </c>
      <c r="J34" s="111"/>
      <c r="K34" s="48">
        <v>4000001</v>
      </c>
      <c r="L34" s="111"/>
      <c r="M34" s="48">
        <v>23072396494</v>
      </c>
      <c r="N34" s="111"/>
      <c r="O34" s="48">
        <v>20303795121</v>
      </c>
      <c r="P34" s="111"/>
      <c r="Q34" s="48">
        <f>VLOOKUP(A34,'[1]Page 1'!$A$2:$F$65,6,0)</f>
        <v>2768601373</v>
      </c>
      <c r="R34" s="45"/>
      <c r="S34" s="45"/>
      <c r="V34" s="45"/>
    </row>
    <row r="35" spans="1:22" ht="21.75" customHeight="1">
      <c r="A35" s="6" t="s">
        <v>74</v>
      </c>
      <c r="C35" s="48">
        <v>1252878</v>
      </c>
      <c r="D35" s="111"/>
      <c r="E35" s="48">
        <v>4787823754</v>
      </c>
      <c r="F35" s="111"/>
      <c r="G35" s="48">
        <v>4373470987</v>
      </c>
      <c r="H35" s="111"/>
      <c r="I35" s="48">
        <v>414352767</v>
      </c>
      <c r="J35" s="111"/>
      <c r="K35" s="48">
        <v>1252878</v>
      </c>
      <c r="L35" s="111"/>
      <c r="M35" s="48">
        <v>4787823754</v>
      </c>
      <c r="N35" s="111"/>
      <c r="O35" s="48">
        <v>4344812981</v>
      </c>
      <c r="P35" s="111"/>
      <c r="Q35" s="48">
        <f>VLOOKUP(A35,'[1]Page 1'!$A$2:$F$65,6,0)</f>
        <v>443010773</v>
      </c>
      <c r="R35" s="45"/>
      <c r="S35" s="45"/>
      <c r="V35" s="45"/>
    </row>
    <row r="36" spans="1:22" ht="21.75" customHeight="1">
      <c r="A36" s="6" t="s">
        <v>40</v>
      </c>
      <c r="C36" s="48">
        <v>1116206</v>
      </c>
      <c r="D36" s="111"/>
      <c r="E36" s="48">
        <v>58803941388</v>
      </c>
      <c r="F36" s="111"/>
      <c r="G36" s="48">
        <v>50033159140</v>
      </c>
      <c r="H36" s="111"/>
      <c r="I36" s="48">
        <v>8770782248</v>
      </c>
      <c r="J36" s="111"/>
      <c r="K36" s="48">
        <v>1250000</v>
      </c>
      <c r="L36" s="111"/>
      <c r="M36" s="48">
        <v>63828314616</v>
      </c>
      <c r="N36" s="111"/>
      <c r="O36" s="48">
        <v>54388220009</v>
      </c>
      <c r="P36" s="111"/>
      <c r="Q36" s="48">
        <f>VLOOKUP(A36,'[1]Page 1'!$A$2:$F$65,6,0)</f>
        <v>9440094607</v>
      </c>
      <c r="R36" s="45"/>
      <c r="S36" s="45"/>
      <c r="V36" s="45"/>
    </row>
    <row r="37" spans="1:22" ht="21.75" customHeight="1">
      <c r="A37" s="6" t="s">
        <v>93</v>
      </c>
      <c r="C37" s="48">
        <v>24000</v>
      </c>
      <c r="D37" s="111"/>
      <c r="E37" s="48">
        <v>3259200</v>
      </c>
      <c r="F37" s="111"/>
      <c r="G37" s="48">
        <v>3561659</v>
      </c>
      <c r="H37" s="111"/>
      <c r="I37" s="48">
        <v>-302459</v>
      </c>
      <c r="J37" s="111"/>
      <c r="K37" s="48">
        <v>24000</v>
      </c>
      <c r="L37" s="111"/>
      <c r="M37" s="48">
        <v>3259200</v>
      </c>
      <c r="N37" s="111"/>
      <c r="O37" s="48">
        <v>479328947</v>
      </c>
      <c r="P37" s="111"/>
      <c r="Q37" s="48">
        <v>-476069747</v>
      </c>
      <c r="R37" s="45"/>
      <c r="S37" s="45"/>
      <c r="V37" s="45"/>
    </row>
    <row r="38" spans="1:22" ht="21.75" customHeight="1">
      <c r="A38" s="6" t="s">
        <v>103</v>
      </c>
      <c r="C38" s="48">
        <v>6000</v>
      </c>
      <c r="D38" s="111"/>
      <c r="E38" s="48">
        <v>2328300</v>
      </c>
      <c r="F38" s="111"/>
      <c r="G38" s="48">
        <v>1953498</v>
      </c>
      <c r="H38" s="111"/>
      <c r="I38" s="48">
        <v>374802</v>
      </c>
      <c r="J38" s="111"/>
      <c r="K38" s="48">
        <v>6000</v>
      </c>
      <c r="L38" s="111"/>
      <c r="M38" s="48">
        <v>2328300</v>
      </c>
      <c r="N38" s="111"/>
      <c r="O38" s="48">
        <v>-86511699</v>
      </c>
      <c r="P38" s="111"/>
      <c r="Q38" s="48">
        <v>88839999</v>
      </c>
      <c r="R38" s="45"/>
      <c r="S38" s="45"/>
      <c r="V38" s="45"/>
    </row>
    <row r="39" spans="1:22" ht="21.75" customHeight="1">
      <c r="A39" s="6" t="s">
        <v>257</v>
      </c>
      <c r="C39" s="72">
        <f>SUM(C8:C38)</f>
        <v>126733775</v>
      </c>
      <c r="D39" s="111"/>
      <c r="E39" s="72">
        <f>SUM(E8:E38)</f>
        <v>592306331295</v>
      </c>
      <c r="F39" s="111"/>
      <c r="G39" s="72">
        <f>SUM(G8:G38)</f>
        <v>547646155888</v>
      </c>
      <c r="H39" s="111"/>
      <c r="I39" s="72">
        <f>SUM(I8:I38)</f>
        <v>44660175407</v>
      </c>
      <c r="J39" s="111"/>
      <c r="K39" s="72">
        <f>SUM(K8:K38)</f>
        <v>165785492</v>
      </c>
      <c r="L39" s="111"/>
      <c r="M39" s="72">
        <f>SUM(M8:M38)</f>
        <v>850392492339</v>
      </c>
      <c r="N39" s="111"/>
      <c r="O39" s="72">
        <f>SUM(O8:O38)</f>
        <v>804192715410</v>
      </c>
      <c r="P39" s="111"/>
      <c r="Q39" s="72">
        <f>SUM(Q8:Q38)</f>
        <v>46199776929</v>
      </c>
      <c r="R39" s="45"/>
      <c r="S39" s="45"/>
      <c r="V39" s="45"/>
    </row>
    <row r="40" spans="1:22" ht="14.45" customHeight="1">
      <c r="A40" s="126" t="s">
        <v>258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45"/>
      <c r="S40" s="45"/>
    </row>
    <row r="41" spans="1:22" ht="21">
      <c r="A41" s="127" t="s">
        <v>133</v>
      </c>
      <c r="C41" s="127" t="s">
        <v>141</v>
      </c>
      <c r="D41" s="127"/>
      <c r="E41" s="127"/>
      <c r="F41" s="127"/>
      <c r="G41" s="127"/>
      <c r="H41" s="127"/>
      <c r="I41" s="127"/>
      <c r="K41" s="127" t="s">
        <v>142</v>
      </c>
      <c r="L41" s="127"/>
      <c r="M41" s="127"/>
      <c r="N41" s="127"/>
      <c r="O41" s="127"/>
      <c r="P41" s="127"/>
      <c r="Q41" s="127"/>
      <c r="R41" s="45"/>
      <c r="S41" s="45"/>
    </row>
    <row r="42" spans="1:22" ht="37.5" customHeight="1">
      <c r="A42" s="127"/>
      <c r="C42" s="13" t="s">
        <v>13</v>
      </c>
      <c r="D42" s="3"/>
      <c r="E42" s="13" t="s">
        <v>217</v>
      </c>
      <c r="F42" s="3"/>
      <c r="G42" s="13" t="s">
        <v>218</v>
      </c>
      <c r="H42" s="3"/>
      <c r="I42" s="13" t="s">
        <v>219</v>
      </c>
      <c r="K42" s="13" t="s">
        <v>13</v>
      </c>
      <c r="L42" s="3"/>
      <c r="M42" s="13" t="s">
        <v>217</v>
      </c>
      <c r="N42" s="3"/>
      <c r="O42" s="13" t="s">
        <v>218</v>
      </c>
      <c r="P42" s="3"/>
      <c r="Q42" s="13" t="s">
        <v>219</v>
      </c>
      <c r="R42" s="45"/>
      <c r="S42" s="45"/>
    </row>
    <row r="43" spans="1:22" ht="18.75">
      <c r="A43" s="6" t="s">
        <v>256</v>
      </c>
      <c r="C43" s="48">
        <f>C39</f>
        <v>126733775</v>
      </c>
      <c r="D43" s="48"/>
      <c r="E43" s="48">
        <f>E39</f>
        <v>592306331295</v>
      </c>
      <c r="F43" s="48"/>
      <c r="G43" s="48">
        <f>G39</f>
        <v>547646155888</v>
      </c>
      <c r="H43" s="48"/>
      <c r="I43" s="48">
        <f>I39</f>
        <v>44660175407</v>
      </c>
      <c r="J43" s="48"/>
      <c r="K43" s="48">
        <f>K39</f>
        <v>165785492</v>
      </c>
      <c r="L43" s="48"/>
      <c r="M43" s="48">
        <f>M39</f>
        <v>850392492339</v>
      </c>
      <c r="N43" s="48"/>
      <c r="O43" s="48">
        <f>O39</f>
        <v>804192715410</v>
      </c>
      <c r="P43" s="48"/>
      <c r="Q43" s="48">
        <f>Q39</f>
        <v>46199776929</v>
      </c>
      <c r="R43" s="45"/>
      <c r="S43" s="45"/>
      <c r="V43" s="45"/>
    </row>
    <row r="44" spans="1:22" ht="21" customHeight="1">
      <c r="A44" s="6" t="s">
        <v>33</v>
      </c>
      <c r="C44" s="48">
        <v>62105</v>
      </c>
      <c r="D44" s="111"/>
      <c r="E44" s="48">
        <v>13604557926</v>
      </c>
      <c r="F44" s="111"/>
      <c r="G44" s="48">
        <v>9384133107</v>
      </c>
      <c r="H44" s="111"/>
      <c r="I44" s="48">
        <v>4220424819</v>
      </c>
      <c r="J44" s="111"/>
      <c r="K44" s="48">
        <v>167125</v>
      </c>
      <c r="L44" s="111"/>
      <c r="M44" s="48">
        <v>31839548225</v>
      </c>
      <c r="N44" s="111"/>
      <c r="O44" s="48">
        <v>25057415495</v>
      </c>
      <c r="P44" s="111"/>
      <c r="Q44" s="48">
        <v>6782132730</v>
      </c>
      <c r="R44" s="45"/>
      <c r="S44" s="45"/>
      <c r="U44" s="59"/>
      <c r="V44" s="45"/>
    </row>
    <row r="45" spans="1:22" ht="21" customHeight="1">
      <c r="A45" s="6" t="s">
        <v>58</v>
      </c>
      <c r="C45" s="48">
        <v>1800000</v>
      </c>
      <c r="D45" s="111"/>
      <c r="E45" s="48">
        <v>3417345124</v>
      </c>
      <c r="F45" s="111"/>
      <c r="G45" s="48">
        <v>3260266501</v>
      </c>
      <c r="H45" s="111"/>
      <c r="I45" s="48">
        <v>157078623</v>
      </c>
      <c r="J45" s="111"/>
      <c r="K45" s="48">
        <v>1800000</v>
      </c>
      <c r="L45" s="111"/>
      <c r="M45" s="48">
        <v>3417345124</v>
      </c>
      <c r="N45" s="111"/>
      <c r="O45" s="48">
        <v>3239811625</v>
      </c>
      <c r="P45" s="111"/>
      <c r="Q45" s="48">
        <f>VLOOKUP(A45,'[1]Page 1'!$A$2:$F$65,6,0)</f>
        <v>177533499</v>
      </c>
      <c r="R45" s="45"/>
      <c r="S45" s="45"/>
      <c r="V45" s="45"/>
    </row>
    <row r="46" spans="1:22" ht="21" customHeight="1">
      <c r="A46" s="6" t="s">
        <v>60</v>
      </c>
      <c r="C46" s="48">
        <v>1260466</v>
      </c>
      <c r="D46" s="111"/>
      <c r="E46" s="48">
        <v>12169464973</v>
      </c>
      <c r="F46" s="111"/>
      <c r="G46" s="48">
        <v>15704721485</v>
      </c>
      <c r="H46" s="111"/>
      <c r="I46" s="48">
        <v>-3535256512</v>
      </c>
      <c r="J46" s="111"/>
      <c r="K46" s="48">
        <v>1470466</v>
      </c>
      <c r="L46" s="111"/>
      <c r="M46" s="48">
        <v>14282417655</v>
      </c>
      <c r="N46" s="111"/>
      <c r="O46" s="48">
        <v>18368932078</v>
      </c>
      <c r="P46" s="111"/>
      <c r="Q46" s="48">
        <f>VLOOKUP(A46,'[1]Page 1'!$A$2:$F$65,6,0)</f>
        <v>-4086514423</v>
      </c>
      <c r="R46" s="45"/>
      <c r="S46" s="45"/>
      <c r="V46" s="45"/>
    </row>
    <row r="47" spans="1:22" ht="21" customHeight="1">
      <c r="A47" s="6" t="s">
        <v>30</v>
      </c>
      <c r="C47" s="48">
        <v>90000</v>
      </c>
      <c r="D47" s="111"/>
      <c r="E47" s="48">
        <v>12310315205</v>
      </c>
      <c r="F47" s="111"/>
      <c r="G47" s="48">
        <v>10487755172</v>
      </c>
      <c r="H47" s="111"/>
      <c r="I47" s="48">
        <v>1822560033</v>
      </c>
      <c r="J47" s="111"/>
      <c r="K47" s="48">
        <v>90000</v>
      </c>
      <c r="L47" s="111"/>
      <c r="M47" s="48">
        <v>12310315205</v>
      </c>
      <c r="N47" s="111"/>
      <c r="O47" s="48">
        <v>10414070377</v>
      </c>
      <c r="P47" s="111"/>
      <c r="Q47" s="48">
        <f>VLOOKUP(A47,'[1]Page 1'!$A$2:$F$65,6,0)</f>
        <v>1896244828</v>
      </c>
      <c r="R47" s="45"/>
      <c r="S47" s="45"/>
      <c r="V47" s="45"/>
    </row>
    <row r="48" spans="1:22" ht="21" customHeight="1">
      <c r="A48" s="6" t="s">
        <v>95</v>
      </c>
      <c r="C48" s="48">
        <v>400000</v>
      </c>
      <c r="D48" s="111"/>
      <c r="E48" s="48">
        <v>1391272390</v>
      </c>
      <c r="F48" s="111"/>
      <c r="G48" s="48">
        <v>1380852353</v>
      </c>
      <c r="H48" s="111"/>
      <c r="I48" s="48">
        <v>10420037</v>
      </c>
      <c r="J48" s="111"/>
      <c r="K48" s="48">
        <v>400000</v>
      </c>
      <c r="L48" s="111"/>
      <c r="M48" s="48">
        <v>1391272390</v>
      </c>
      <c r="N48" s="111"/>
      <c r="O48" s="48">
        <v>1372524743</v>
      </c>
      <c r="P48" s="111"/>
      <c r="Q48" s="48">
        <f>VLOOKUP(A48,'[1]Page 1'!$A$2:$F$65,6,0)</f>
        <v>18747647</v>
      </c>
      <c r="R48" s="45"/>
      <c r="S48" s="45"/>
      <c r="V48" s="45"/>
    </row>
    <row r="49" spans="1:22" ht="21" customHeight="1">
      <c r="A49" s="6" t="s">
        <v>105</v>
      </c>
      <c r="C49" s="48">
        <v>870000</v>
      </c>
      <c r="D49" s="111"/>
      <c r="E49" s="48">
        <v>2936075794</v>
      </c>
      <c r="F49" s="111"/>
      <c r="G49" s="48">
        <v>2864301000</v>
      </c>
      <c r="H49" s="111"/>
      <c r="I49" s="48">
        <v>71774794</v>
      </c>
      <c r="J49" s="111"/>
      <c r="K49" s="48">
        <v>870000</v>
      </c>
      <c r="L49" s="111"/>
      <c r="M49" s="48">
        <v>2936075794</v>
      </c>
      <c r="N49" s="111"/>
      <c r="O49" s="48">
        <v>2846726794</v>
      </c>
      <c r="P49" s="111"/>
      <c r="Q49" s="48">
        <f>VLOOKUP(A49,'[1]Page 1'!$A$2:$F$65,6,0)</f>
        <v>89349000</v>
      </c>
      <c r="R49" s="45"/>
      <c r="S49" s="45"/>
      <c r="V49" s="45"/>
    </row>
    <row r="50" spans="1:22" ht="21" customHeight="1">
      <c r="A50" s="6" t="s">
        <v>59</v>
      </c>
      <c r="C50" s="48">
        <v>200000</v>
      </c>
      <c r="D50" s="111"/>
      <c r="E50" s="48">
        <v>1564634710</v>
      </c>
      <c r="F50" s="111"/>
      <c r="G50" s="48">
        <v>1488978868</v>
      </c>
      <c r="H50" s="111"/>
      <c r="I50" s="48">
        <v>75655842</v>
      </c>
      <c r="J50" s="111"/>
      <c r="K50" s="48">
        <v>1048531</v>
      </c>
      <c r="L50" s="111"/>
      <c r="M50" s="48">
        <v>7861105273</v>
      </c>
      <c r="N50" s="111"/>
      <c r="O50" s="48">
        <v>7785399629</v>
      </c>
      <c r="P50" s="111"/>
      <c r="Q50" s="48">
        <f>VLOOKUP(A50,'[1]Page 1'!$A$2:$F$65,6,0)</f>
        <v>75705644</v>
      </c>
      <c r="R50" s="45"/>
      <c r="S50" s="45"/>
      <c r="V50" s="45"/>
    </row>
    <row r="51" spans="1:22" ht="21" customHeight="1">
      <c r="A51" s="6" t="s">
        <v>72</v>
      </c>
      <c r="C51" s="48">
        <v>200000</v>
      </c>
      <c r="D51" s="111"/>
      <c r="E51" s="48">
        <v>1777361405</v>
      </c>
      <c r="F51" s="111"/>
      <c r="G51" s="48">
        <v>1322065743</v>
      </c>
      <c r="H51" s="111"/>
      <c r="I51" s="48">
        <v>455295662</v>
      </c>
      <c r="J51" s="111"/>
      <c r="K51" s="48">
        <v>18276168</v>
      </c>
      <c r="L51" s="111"/>
      <c r="M51" s="48">
        <v>141127991515</v>
      </c>
      <c r="N51" s="111"/>
      <c r="O51" s="48">
        <v>119982934495</v>
      </c>
      <c r="P51" s="111"/>
      <c r="Q51" s="48">
        <f>VLOOKUP(A51,'[1]Page 1'!$A$2:$F$65,6,0)</f>
        <v>21145057020</v>
      </c>
      <c r="R51" s="45"/>
      <c r="S51" s="45"/>
      <c r="V51" s="45"/>
    </row>
    <row r="52" spans="1:22" ht="21" customHeight="1">
      <c r="A52" s="6" t="s">
        <v>75</v>
      </c>
      <c r="C52" s="48">
        <v>514382</v>
      </c>
      <c r="D52" s="111"/>
      <c r="E52" s="48">
        <v>3154138413</v>
      </c>
      <c r="F52" s="111"/>
      <c r="G52" s="48">
        <v>2534721428</v>
      </c>
      <c r="H52" s="111"/>
      <c r="I52" s="48">
        <v>619416985</v>
      </c>
      <c r="J52" s="111"/>
      <c r="K52" s="48">
        <v>514382</v>
      </c>
      <c r="L52" s="111"/>
      <c r="M52" s="48">
        <v>3154138413</v>
      </c>
      <c r="N52" s="111"/>
      <c r="O52" s="48">
        <v>2515842001</v>
      </c>
      <c r="P52" s="111"/>
      <c r="Q52" s="48">
        <f>VLOOKUP(A52,'[1]Page 1'!$A$2:$F$65,6,0)</f>
        <v>638296412</v>
      </c>
      <c r="R52" s="45"/>
      <c r="S52" s="45"/>
      <c r="V52" s="45"/>
    </row>
    <row r="53" spans="1:22" ht="21" customHeight="1">
      <c r="A53" s="6" t="s">
        <v>34</v>
      </c>
      <c r="C53" s="48">
        <v>1500000</v>
      </c>
      <c r="D53" s="111"/>
      <c r="E53" s="48">
        <v>48152456952</v>
      </c>
      <c r="F53" s="111"/>
      <c r="G53" s="48">
        <v>38887236001</v>
      </c>
      <c r="H53" s="111"/>
      <c r="I53" s="48">
        <v>9265220951</v>
      </c>
      <c r="J53" s="111"/>
      <c r="K53" s="48">
        <v>1600000</v>
      </c>
      <c r="L53" s="111"/>
      <c r="M53" s="48">
        <v>50787683507</v>
      </c>
      <c r="N53" s="111"/>
      <c r="O53" s="48">
        <v>41175723036</v>
      </c>
      <c r="P53" s="111"/>
      <c r="Q53" s="48">
        <f>VLOOKUP(A53,'[1]Page 1'!$A$2:$F$65,6,0)</f>
        <v>9611960471</v>
      </c>
      <c r="R53" s="45"/>
      <c r="S53" s="45"/>
      <c r="V53" s="45"/>
    </row>
    <row r="54" spans="1:22" ht="21" customHeight="1">
      <c r="A54" s="6" t="s">
        <v>25</v>
      </c>
      <c r="C54" s="48">
        <v>0</v>
      </c>
      <c r="D54" s="111"/>
      <c r="E54" s="48">
        <v>0</v>
      </c>
      <c r="F54" s="111"/>
      <c r="G54" s="48">
        <v>0</v>
      </c>
      <c r="H54" s="111"/>
      <c r="I54" s="48">
        <v>0</v>
      </c>
      <c r="J54" s="111"/>
      <c r="K54" s="48">
        <v>117263</v>
      </c>
      <c r="L54" s="111"/>
      <c r="M54" s="48">
        <v>7007273075</v>
      </c>
      <c r="N54" s="111"/>
      <c r="O54" s="48">
        <v>6944987051</v>
      </c>
      <c r="P54" s="111"/>
      <c r="Q54" s="48">
        <f>VLOOKUP(A54,'[1]Page 1'!$A$2:$F$65,6,0)</f>
        <v>62286024</v>
      </c>
      <c r="R54" s="45"/>
      <c r="S54" s="45"/>
      <c r="V54" s="45"/>
    </row>
    <row r="55" spans="1:22" ht="21" customHeight="1">
      <c r="A55" s="6" t="s">
        <v>51</v>
      </c>
      <c r="C55" s="48">
        <v>0</v>
      </c>
      <c r="D55" s="111"/>
      <c r="E55" s="48">
        <v>0</v>
      </c>
      <c r="F55" s="111"/>
      <c r="G55" s="48">
        <v>0</v>
      </c>
      <c r="H55" s="111"/>
      <c r="I55" s="48">
        <v>0</v>
      </c>
      <c r="J55" s="111"/>
      <c r="K55" s="48">
        <v>248965</v>
      </c>
      <c r="L55" s="111"/>
      <c r="M55" s="48">
        <v>3681555703</v>
      </c>
      <c r="N55" s="111"/>
      <c r="O55" s="48">
        <v>3998076766</v>
      </c>
      <c r="P55" s="111"/>
      <c r="Q55" s="48">
        <f>VLOOKUP(A55,'[1]Page 1'!$A$2:$F$65,6,0)</f>
        <v>-316521063</v>
      </c>
      <c r="R55" s="45"/>
      <c r="S55" s="45"/>
      <c r="V55" s="45"/>
    </row>
    <row r="56" spans="1:22" ht="21" customHeight="1">
      <c r="A56" s="6" t="s">
        <v>147</v>
      </c>
      <c r="C56" s="48">
        <v>0</v>
      </c>
      <c r="D56" s="111"/>
      <c r="E56" s="48">
        <v>0</v>
      </c>
      <c r="F56" s="111"/>
      <c r="G56" s="48">
        <v>0</v>
      </c>
      <c r="H56" s="111"/>
      <c r="I56" s="48">
        <v>0</v>
      </c>
      <c r="J56" s="111"/>
      <c r="K56" s="48">
        <v>253000</v>
      </c>
      <c r="L56" s="111"/>
      <c r="M56" s="48">
        <v>15752339843</v>
      </c>
      <c r="N56" s="111"/>
      <c r="O56" s="48">
        <v>17155730926</v>
      </c>
      <c r="P56" s="111"/>
      <c r="Q56" s="48">
        <f>VLOOKUP(A56,'[1]Page 1'!$A$2:$F$65,6,0)</f>
        <v>-1403391083</v>
      </c>
      <c r="R56" s="45"/>
      <c r="S56" s="45"/>
      <c r="V56" s="45"/>
    </row>
    <row r="57" spans="1:22" ht="21" customHeight="1">
      <c r="A57" s="6" t="s">
        <v>148</v>
      </c>
      <c r="C57" s="48">
        <v>0</v>
      </c>
      <c r="D57" s="111"/>
      <c r="E57" s="48">
        <v>0</v>
      </c>
      <c r="F57" s="111"/>
      <c r="G57" s="48">
        <v>0</v>
      </c>
      <c r="H57" s="111"/>
      <c r="I57" s="48">
        <v>0</v>
      </c>
      <c r="J57" s="111"/>
      <c r="K57" s="48">
        <v>400000</v>
      </c>
      <c r="L57" s="111"/>
      <c r="M57" s="48">
        <v>1923287941</v>
      </c>
      <c r="N57" s="111"/>
      <c r="O57" s="48">
        <v>1710084096</v>
      </c>
      <c r="P57" s="111"/>
      <c r="Q57" s="48">
        <v>213203845</v>
      </c>
      <c r="R57" s="45"/>
      <c r="S57" s="45"/>
      <c r="V57" s="45"/>
    </row>
    <row r="58" spans="1:22" ht="21" customHeight="1">
      <c r="A58" s="6" t="s">
        <v>62</v>
      </c>
      <c r="C58" s="48">
        <v>0</v>
      </c>
      <c r="D58" s="111"/>
      <c r="E58" s="48">
        <v>0</v>
      </c>
      <c r="F58" s="111"/>
      <c r="G58" s="48">
        <v>0</v>
      </c>
      <c r="H58" s="111"/>
      <c r="I58" s="48">
        <v>0</v>
      </c>
      <c r="J58" s="111"/>
      <c r="K58" s="48">
        <v>255492</v>
      </c>
      <c r="L58" s="111"/>
      <c r="M58" s="48">
        <v>2060292934</v>
      </c>
      <c r="N58" s="111"/>
      <c r="O58" s="48">
        <v>2220399950</v>
      </c>
      <c r="P58" s="111"/>
      <c r="Q58" s="48">
        <f>VLOOKUP(A58,'[1]Page 1'!$A$2:$F$65,6,0)</f>
        <v>-160107016</v>
      </c>
      <c r="R58" s="45"/>
      <c r="S58" s="45"/>
      <c r="V58" s="45"/>
    </row>
    <row r="59" spans="1:22" ht="21" customHeight="1">
      <c r="A59" s="6" t="s">
        <v>149</v>
      </c>
      <c r="C59" s="48">
        <v>0</v>
      </c>
      <c r="D59" s="111"/>
      <c r="E59" s="48">
        <v>0</v>
      </c>
      <c r="F59" s="111"/>
      <c r="G59" s="48">
        <v>0</v>
      </c>
      <c r="H59" s="111"/>
      <c r="I59" s="48">
        <v>0</v>
      </c>
      <c r="J59" s="111"/>
      <c r="K59" s="48">
        <v>64232</v>
      </c>
      <c r="L59" s="111"/>
      <c r="M59" s="48">
        <v>1149568080</v>
      </c>
      <c r="N59" s="111"/>
      <c r="O59" s="48">
        <v>1525514830</v>
      </c>
      <c r="P59" s="111"/>
      <c r="Q59" s="48">
        <f>VLOOKUP(A59,'[1]Page 1'!$A$2:$F$65,6,0)</f>
        <v>-375946750</v>
      </c>
      <c r="R59" s="45"/>
      <c r="S59" s="45"/>
      <c r="V59" s="45"/>
    </row>
    <row r="60" spans="1:22" ht="21" customHeight="1">
      <c r="A60" s="6" t="s">
        <v>42</v>
      </c>
      <c r="C60" s="48">
        <v>0</v>
      </c>
      <c r="D60" s="111"/>
      <c r="E60" s="48">
        <v>0</v>
      </c>
      <c r="F60" s="111"/>
      <c r="G60" s="48">
        <v>0</v>
      </c>
      <c r="H60" s="111"/>
      <c r="I60" s="48">
        <v>0</v>
      </c>
      <c r="J60" s="111"/>
      <c r="K60" s="48">
        <v>4136928</v>
      </c>
      <c r="L60" s="111"/>
      <c r="M60" s="48">
        <v>42444898007</v>
      </c>
      <c r="N60" s="111"/>
      <c r="O60" s="48">
        <v>42798649842</v>
      </c>
      <c r="P60" s="111"/>
      <c r="Q60" s="48">
        <f>VLOOKUP(A60,'[1]Page 1'!$A$2:$F$65,6,0)</f>
        <v>-353751835</v>
      </c>
      <c r="R60" s="45"/>
      <c r="S60" s="45"/>
      <c r="V60" s="45"/>
    </row>
    <row r="61" spans="1:22" ht="21" customHeight="1">
      <c r="A61" s="6" t="s">
        <v>70</v>
      </c>
      <c r="C61" s="48">
        <v>0</v>
      </c>
      <c r="D61" s="111"/>
      <c r="E61" s="48">
        <v>0</v>
      </c>
      <c r="F61" s="111"/>
      <c r="G61" s="48">
        <v>0</v>
      </c>
      <c r="H61" s="111"/>
      <c r="I61" s="48">
        <v>0</v>
      </c>
      <c r="J61" s="111"/>
      <c r="K61" s="48">
        <v>927381</v>
      </c>
      <c r="L61" s="111"/>
      <c r="M61" s="48">
        <v>4441588464</v>
      </c>
      <c r="N61" s="111"/>
      <c r="O61" s="48">
        <v>4496776552</v>
      </c>
      <c r="P61" s="111"/>
      <c r="Q61" s="48">
        <f>VLOOKUP(A61,'[1]Page 1'!$A$2:$F$65,6,0)</f>
        <v>-55188088</v>
      </c>
      <c r="R61" s="45"/>
      <c r="S61" s="45"/>
      <c r="V61" s="45"/>
    </row>
    <row r="62" spans="1:22" ht="21" customHeight="1">
      <c r="A62" s="6" t="s">
        <v>150</v>
      </c>
      <c r="C62" s="48">
        <v>0</v>
      </c>
      <c r="D62" s="111"/>
      <c r="E62" s="48">
        <v>0</v>
      </c>
      <c r="F62" s="111"/>
      <c r="G62" s="48">
        <v>0</v>
      </c>
      <c r="H62" s="111"/>
      <c r="I62" s="48">
        <v>0</v>
      </c>
      <c r="J62" s="111"/>
      <c r="K62" s="48">
        <v>250000</v>
      </c>
      <c r="L62" s="111"/>
      <c r="M62" s="48">
        <v>13424346673</v>
      </c>
      <c r="N62" s="111"/>
      <c r="O62" s="48">
        <v>14586854893</v>
      </c>
      <c r="P62" s="111"/>
      <c r="Q62" s="48">
        <f>VLOOKUP(A62,'[1]Page 1'!$A$2:$F$65,6,0)</f>
        <v>-1162508220</v>
      </c>
      <c r="R62" s="45"/>
      <c r="S62" s="45"/>
      <c r="V62" s="45"/>
    </row>
    <row r="63" spans="1:22" ht="21" customHeight="1">
      <c r="A63" s="6" t="s">
        <v>54</v>
      </c>
      <c r="C63" s="48">
        <v>0</v>
      </c>
      <c r="D63" s="111"/>
      <c r="E63" s="48">
        <v>0</v>
      </c>
      <c r="F63" s="111"/>
      <c r="G63" s="48">
        <v>0</v>
      </c>
      <c r="H63" s="111"/>
      <c r="I63" s="48">
        <v>0</v>
      </c>
      <c r="J63" s="111"/>
      <c r="K63" s="48">
        <v>5600000</v>
      </c>
      <c r="L63" s="111"/>
      <c r="M63" s="48">
        <v>21310444008</v>
      </c>
      <c r="N63" s="111"/>
      <c r="O63" s="48">
        <v>26219540447</v>
      </c>
      <c r="P63" s="111"/>
      <c r="Q63" s="48">
        <f>VLOOKUP(A63,'[1]Page 1'!$A$2:$F$65,6,0)</f>
        <v>-4909096439</v>
      </c>
      <c r="R63" s="45"/>
      <c r="S63" s="45"/>
      <c r="V63" s="45"/>
    </row>
    <row r="64" spans="1:22" ht="21" customHeight="1">
      <c r="A64" s="6" t="s">
        <v>151</v>
      </c>
      <c r="C64" s="48">
        <v>0</v>
      </c>
      <c r="D64" s="111"/>
      <c r="E64" s="48">
        <v>0</v>
      </c>
      <c r="F64" s="111"/>
      <c r="G64" s="48">
        <v>0</v>
      </c>
      <c r="H64" s="111"/>
      <c r="I64" s="48">
        <v>0</v>
      </c>
      <c r="J64" s="111"/>
      <c r="K64" s="48">
        <v>1946666</v>
      </c>
      <c r="L64" s="111"/>
      <c r="M64" s="48">
        <v>21165444773</v>
      </c>
      <c r="N64" s="111"/>
      <c r="O64" s="48">
        <v>40006940468</v>
      </c>
      <c r="P64" s="111"/>
      <c r="Q64" s="48">
        <f>VLOOKUP(A64,'[1]Page 1'!$A$2:$F$65,6,0)</f>
        <v>-18841495695</v>
      </c>
      <c r="R64" s="45"/>
      <c r="S64" s="45"/>
      <c r="V64" s="45"/>
    </row>
    <row r="65" spans="1:22" ht="21" customHeight="1">
      <c r="A65" s="6" t="s">
        <v>69</v>
      </c>
      <c r="C65" s="48">
        <v>0</v>
      </c>
      <c r="D65" s="111"/>
      <c r="E65" s="48">
        <v>0</v>
      </c>
      <c r="F65" s="111"/>
      <c r="G65" s="48">
        <v>0</v>
      </c>
      <c r="H65" s="111"/>
      <c r="I65" s="48">
        <v>0</v>
      </c>
      <c r="J65" s="111"/>
      <c r="K65" s="48">
        <v>1020000</v>
      </c>
      <c r="L65" s="111"/>
      <c r="M65" s="48">
        <v>9081342617</v>
      </c>
      <c r="N65" s="111"/>
      <c r="O65" s="48">
        <v>8576706123</v>
      </c>
      <c r="P65" s="111"/>
      <c r="Q65" s="48">
        <f>VLOOKUP(A65,'[1]Page 1'!$A$2:$F$65,6,0)</f>
        <v>504636494</v>
      </c>
      <c r="R65" s="45"/>
      <c r="S65" s="45"/>
      <c r="V65" s="45"/>
    </row>
    <row r="66" spans="1:22" ht="21" customHeight="1">
      <c r="A66" s="6" t="s">
        <v>37</v>
      </c>
      <c r="C66" s="48">
        <v>0</v>
      </c>
      <c r="D66" s="111"/>
      <c r="E66" s="48">
        <v>0</v>
      </c>
      <c r="F66" s="111"/>
      <c r="G66" s="48">
        <v>0</v>
      </c>
      <c r="H66" s="111"/>
      <c r="I66" s="48">
        <v>0</v>
      </c>
      <c r="J66" s="111"/>
      <c r="K66" s="48">
        <v>410000</v>
      </c>
      <c r="L66" s="111"/>
      <c r="M66" s="48">
        <v>2081938341</v>
      </c>
      <c r="N66" s="111"/>
      <c r="O66" s="48">
        <v>2195025417</v>
      </c>
      <c r="P66" s="111"/>
      <c r="Q66" s="48">
        <f>VLOOKUP(A66,'[1]Page 1'!$A$2:$F$65,6,0)</f>
        <v>-113087076</v>
      </c>
      <c r="R66" s="45"/>
      <c r="S66" s="45"/>
      <c r="V66" s="45"/>
    </row>
    <row r="67" spans="1:22" ht="21" customHeight="1">
      <c r="A67" s="6" t="s">
        <v>152</v>
      </c>
      <c r="C67" s="48">
        <v>0</v>
      </c>
      <c r="D67" s="111"/>
      <c r="E67" s="48">
        <v>0</v>
      </c>
      <c r="F67" s="111"/>
      <c r="G67" s="48">
        <v>0</v>
      </c>
      <c r="H67" s="111"/>
      <c r="I67" s="48">
        <v>0</v>
      </c>
      <c r="J67" s="111"/>
      <c r="K67" s="48">
        <v>124203</v>
      </c>
      <c r="L67" s="111"/>
      <c r="M67" s="48">
        <v>829604757</v>
      </c>
      <c r="N67" s="111"/>
      <c r="O67" s="48">
        <v>985215534</v>
      </c>
      <c r="P67" s="111"/>
      <c r="Q67" s="48">
        <f>VLOOKUP(A67,'[1]Page 1'!$A$2:$F$65,6,0)</f>
        <v>-155610777</v>
      </c>
      <c r="R67" s="45"/>
      <c r="S67" s="45"/>
      <c r="V67" s="45"/>
    </row>
    <row r="68" spans="1:22" ht="21" customHeight="1">
      <c r="A68" s="6" t="s">
        <v>24</v>
      </c>
      <c r="C68" s="48">
        <v>0</v>
      </c>
      <c r="D68" s="111"/>
      <c r="E68" s="48">
        <v>0</v>
      </c>
      <c r="F68" s="111"/>
      <c r="G68" s="48">
        <v>0</v>
      </c>
      <c r="H68" s="111"/>
      <c r="I68" s="48">
        <v>0</v>
      </c>
      <c r="J68" s="111"/>
      <c r="K68" s="48">
        <v>150000</v>
      </c>
      <c r="L68" s="111"/>
      <c r="M68" s="48">
        <v>2542731123</v>
      </c>
      <c r="N68" s="111"/>
      <c r="O68" s="48">
        <v>2545143770</v>
      </c>
      <c r="P68" s="111"/>
      <c r="Q68" s="48">
        <f>VLOOKUP(A68,'[1]Page 1'!$A$2:$F$65,6,0)</f>
        <v>-2412647</v>
      </c>
      <c r="R68" s="45"/>
      <c r="S68" s="45"/>
      <c r="V68" s="45"/>
    </row>
    <row r="69" spans="1:22" ht="21" customHeight="1">
      <c r="A69" s="6" t="s">
        <v>153</v>
      </c>
      <c r="C69" s="48">
        <v>0</v>
      </c>
      <c r="D69" s="111"/>
      <c r="E69" s="48">
        <v>0</v>
      </c>
      <c r="F69" s="111"/>
      <c r="G69" s="48">
        <v>0</v>
      </c>
      <c r="H69" s="111"/>
      <c r="I69" s="48">
        <v>0</v>
      </c>
      <c r="J69" s="111"/>
      <c r="K69" s="48">
        <v>7749300</v>
      </c>
      <c r="L69" s="111"/>
      <c r="M69" s="48">
        <v>33215069166</v>
      </c>
      <c r="N69" s="111"/>
      <c r="O69" s="48">
        <v>53954625186</v>
      </c>
      <c r="P69" s="111"/>
      <c r="Q69" s="48">
        <f>VLOOKUP(A69,'[1]Page 1'!$A$2:$F$65,6,0)</f>
        <v>-20739556020</v>
      </c>
      <c r="R69" s="45"/>
      <c r="S69" s="45"/>
      <c r="V69" s="45"/>
    </row>
    <row r="70" spans="1:22" ht="21" customHeight="1">
      <c r="A70" s="6" t="s">
        <v>68</v>
      </c>
      <c r="C70" s="48">
        <v>0</v>
      </c>
      <c r="D70" s="111"/>
      <c r="E70" s="48">
        <v>0</v>
      </c>
      <c r="F70" s="111"/>
      <c r="G70" s="48">
        <v>0</v>
      </c>
      <c r="H70" s="111"/>
      <c r="I70" s="48">
        <v>0</v>
      </c>
      <c r="J70" s="111"/>
      <c r="K70" s="48">
        <v>125000</v>
      </c>
      <c r="L70" s="111"/>
      <c r="M70" s="48">
        <v>3162321591</v>
      </c>
      <c r="N70" s="111"/>
      <c r="O70" s="48">
        <v>2395762128</v>
      </c>
      <c r="P70" s="111"/>
      <c r="Q70" s="48">
        <f>VLOOKUP(A70,'[1]Page 1'!$A$2:$F$65,6,0)</f>
        <v>766559463</v>
      </c>
      <c r="R70" s="45"/>
      <c r="S70" s="45"/>
      <c r="V70" s="45"/>
    </row>
    <row r="71" spans="1:22" ht="21" customHeight="1">
      <c r="A71" s="6" t="s">
        <v>50</v>
      </c>
      <c r="C71" s="48">
        <v>0</v>
      </c>
      <c r="D71" s="111"/>
      <c r="E71" s="48">
        <v>0</v>
      </c>
      <c r="F71" s="111"/>
      <c r="G71" s="48">
        <v>0</v>
      </c>
      <c r="H71" s="111"/>
      <c r="I71" s="48">
        <v>0</v>
      </c>
      <c r="J71" s="111"/>
      <c r="K71" s="48">
        <v>200000</v>
      </c>
      <c r="L71" s="111"/>
      <c r="M71" s="48">
        <v>693846910</v>
      </c>
      <c r="N71" s="111"/>
      <c r="O71" s="48">
        <v>892281203</v>
      </c>
      <c r="P71" s="111"/>
      <c r="Q71" s="48">
        <f>VLOOKUP(A71,'[1]Page 1'!$A$2:$F$65,6,0)</f>
        <v>-198434293</v>
      </c>
      <c r="R71" s="45"/>
      <c r="S71" s="45"/>
      <c r="V71" s="45"/>
    </row>
    <row r="72" spans="1:22" ht="21" customHeight="1">
      <c r="A72" s="6" t="s">
        <v>57</v>
      </c>
      <c r="C72" s="48">
        <v>0</v>
      </c>
      <c r="D72" s="111"/>
      <c r="E72" s="48">
        <v>0</v>
      </c>
      <c r="F72" s="111"/>
      <c r="G72" s="48">
        <v>0</v>
      </c>
      <c r="H72" s="111"/>
      <c r="I72" s="48">
        <v>0</v>
      </c>
      <c r="J72" s="111"/>
      <c r="K72" s="48">
        <v>5000</v>
      </c>
      <c r="L72" s="111"/>
      <c r="M72" s="48">
        <v>5367871</v>
      </c>
      <c r="N72" s="111"/>
      <c r="O72" s="48">
        <v>10650160</v>
      </c>
      <c r="P72" s="111"/>
      <c r="Q72" s="48">
        <f>VLOOKUP(A72,'[1]Page 1'!$A$2:$F$65,6,0)</f>
        <v>-5282289</v>
      </c>
      <c r="R72" s="45"/>
      <c r="S72" s="45"/>
      <c r="V72" s="45"/>
    </row>
    <row r="73" spans="1:22" ht="21" customHeight="1">
      <c r="A73" s="6" t="s">
        <v>22</v>
      </c>
      <c r="C73" s="48">
        <v>0</v>
      </c>
      <c r="D73" s="111"/>
      <c r="E73" s="48">
        <v>0</v>
      </c>
      <c r="F73" s="111"/>
      <c r="G73" s="48">
        <v>0</v>
      </c>
      <c r="H73" s="111"/>
      <c r="I73" s="48">
        <v>0</v>
      </c>
      <c r="J73" s="111"/>
      <c r="K73" s="48">
        <v>1562500</v>
      </c>
      <c r="L73" s="111"/>
      <c r="M73" s="48">
        <v>5429998133</v>
      </c>
      <c r="N73" s="111"/>
      <c r="O73" s="48">
        <v>3406152745</v>
      </c>
      <c r="P73" s="111"/>
      <c r="Q73" s="48">
        <f>VLOOKUP(A73,'[1]Page 1'!$A$2:$F$65,6,0)</f>
        <v>2023845388</v>
      </c>
      <c r="R73" s="45"/>
      <c r="S73" s="45"/>
      <c r="V73" s="45"/>
    </row>
    <row r="74" spans="1:22" ht="21" customHeight="1">
      <c r="A74" s="6" t="s">
        <v>154</v>
      </c>
      <c r="C74" s="48">
        <v>0</v>
      </c>
      <c r="D74" s="111"/>
      <c r="E74" s="48">
        <v>0</v>
      </c>
      <c r="F74" s="111"/>
      <c r="G74" s="48">
        <v>0</v>
      </c>
      <c r="H74" s="111"/>
      <c r="I74" s="48">
        <v>0</v>
      </c>
      <c r="J74" s="111"/>
      <c r="K74" s="48">
        <v>505096</v>
      </c>
      <c r="L74" s="111"/>
      <c r="M74" s="48">
        <v>4992242919</v>
      </c>
      <c r="N74" s="111"/>
      <c r="O74" s="48">
        <v>5804412136</v>
      </c>
      <c r="P74" s="111"/>
      <c r="Q74" s="48">
        <f>VLOOKUP(A74,'[1]Page 1'!$A$2:$F$65,6,0)</f>
        <v>-812169217</v>
      </c>
      <c r="R74" s="45"/>
      <c r="S74" s="45"/>
      <c r="V74" s="45"/>
    </row>
    <row r="75" spans="1:22" ht="21" customHeight="1">
      <c r="A75" s="6" t="s">
        <v>155</v>
      </c>
      <c r="C75" s="48">
        <v>0</v>
      </c>
      <c r="D75" s="111"/>
      <c r="E75" s="48">
        <v>0</v>
      </c>
      <c r="F75" s="111"/>
      <c r="G75" s="48">
        <v>0</v>
      </c>
      <c r="H75" s="111"/>
      <c r="I75" s="48">
        <v>0</v>
      </c>
      <c r="J75" s="111"/>
      <c r="K75" s="48">
        <v>356821</v>
      </c>
      <c r="L75" s="111"/>
      <c r="M75" s="48">
        <v>1924244269</v>
      </c>
      <c r="N75" s="111"/>
      <c r="O75" s="48">
        <v>1825462751</v>
      </c>
      <c r="P75" s="111"/>
      <c r="Q75" s="48">
        <f>VLOOKUP(A75,'[1]Page 1'!$A$2:$F$65,6,0)</f>
        <v>98781518</v>
      </c>
      <c r="R75" s="45"/>
      <c r="S75" s="45"/>
      <c r="V75" s="45"/>
    </row>
    <row r="76" spans="1:22" ht="21" customHeight="1">
      <c r="A76" s="6" t="s">
        <v>35</v>
      </c>
      <c r="C76" s="48">
        <v>0</v>
      </c>
      <c r="D76" s="111"/>
      <c r="E76" s="48">
        <v>0</v>
      </c>
      <c r="F76" s="111"/>
      <c r="G76" s="48">
        <v>0</v>
      </c>
      <c r="H76" s="111"/>
      <c r="I76" s="48">
        <v>0</v>
      </c>
      <c r="J76" s="111"/>
      <c r="K76" s="48">
        <v>148000</v>
      </c>
      <c r="L76" s="111"/>
      <c r="M76" s="48">
        <v>2869444689</v>
      </c>
      <c r="N76" s="111"/>
      <c r="O76" s="48">
        <v>4134729344</v>
      </c>
      <c r="P76" s="111"/>
      <c r="Q76" s="48">
        <f>VLOOKUP(A76,'[1]Page 1'!$A$2:$F$65,6,0)</f>
        <v>-1265284655</v>
      </c>
      <c r="R76" s="45"/>
      <c r="S76" s="45"/>
      <c r="V76" s="45"/>
    </row>
    <row r="77" spans="1:22" ht="21" customHeight="1">
      <c r="A77" s="6" t="s">
        <v>156</v>
      </c>
      <c r="C77" s="48">
        <v>0</v>
      </c>
      <c r="D77" s="111"/>
      <c r="E77" s="48">
        <v>0</v>
      </c>
      <c r="F77" s="111"/>
      <c r="G77" s="48">
        <v>0</v>
      </c>
      <c r="H77" s="111"/>
      <c r="I77" s="48">
        <v>0</v>
      </c>
      <c r="J77" s="111"/>
      <c r="K77" s="48">
        <v>325152</v>
      </c>
      <c r="L77" s="111"/>
      <c r="M77" s="48">
        <v>3071031782</v>
      </c>
      <c r="N77" s="111"/>
      <c r="O77" s="48">
        <v>3375400150</v>
      </c>
      <c r="P77" s="111"/>
      <c r="Q77" s="48">
        <f>VLOOKUP(A77,'[1]Page 1'!$A$2:$F$65,6,0)</f>
        <v>-304368368</v>
      </c>
      <c r="R77" s="45"/>
      <c r="S77" s="45"/>
      <c r="V77" s="45"/>
    </row>
    <row r="78" spans="1:22" ht="21" customHeight="1">
      <c r="A78" s="6" t="s">
        <v>38</v>
      </c>
      <c r="C78" s="48">
        <v>0</v>
      </c>
      <c r="D78" s="111"/>
      <c r="E78" s="48">
        <v>0</v>
      </c>
      <c r="F78" s="111"/>
      <c r="G78" s="48">
        <v>0</v>
      </c>
      <c r="H78" s="111"/>
      <c r="I78" s="48">
        <v>0</v>
      </c>
      <c r="J78" s="111"/>
      <c r="K78" s="48">
        <v>4315720</v>
      </c>
      <c r="L78" s="111"/>
      <c r="M78" s="48">
        <v>30453326304</v>
      </c>
      <c r="N78" s="111"/>
      <c r="O78" s="48">
        <v>32503603851</v>
      </c>
      <c r="P78" s="111"/>
      <c r="Q78" s="48">
        <f>VLOOKUP(A78,'[1]Page 1'!$A$2:$F$65,6,0)</f>
        <v>-2050277547</v>
      </c>
      <c r="R78" s="45"/>
      <c r="S78" s="45"/>
      <c r="V78" s="45"/>
    </row>
    <row r="79" spans="1:22" ht="21" customHeight="1">
      <c r="A79" s="6" t="s">
        <v>157</v>
      </c>
      <c r="C79" s="48">
        <v>0</v>
      </c>
      <c r="D79" s="111"/>
      <c r="E79" s="48">
        <v>0</v>
      </c>
      <c r="F79" s="111"/>
      <c r="G79" s="48">
        <v>0</v>
      </c>
      <c r="H79" s="111"/>
      <c r="I79" s="48">
        <v>0</v>
      </c>
      <c r="J79" s="111"/>
      <c r="K79" s="48">
        <v>200000</v>
      </c>
      <c r="L79" s="111"/>
      <c r="M79" s="48">
        <v>1155074080</v>
      </c>
      <c r="N79" s="111"/>
      <c r="O79" s="48">
        <v>1134144076</v>
      </c>
      <c r="P79" s="111"/>
      <c r="Q79" s="48">
        <f>VLOOKUP(A79,'[1]Page 1'!$A$2:$F$65,6,0)</f>
        <v>20930004</v>
      </c>
      <c r="R79" s="45"/>
      <c r="S79" s="45"/>
      <c r="V79" s="45"/>
    </row>
    <row r="80" spans="1:22" ht="21.75" customHeight="1">
      <c r="A80" s="6" t="s">
        <v>158</v>
      </c>
      <c r="C80" s="48">
        <v>0</v>
      </c>
      <c r="D80" s="111"/>
      <c r="E80" s="48">
        <v>0</v>
      </c>
      <c r="F80" s="111"/>
      <c r="G80" s="48">
        <v>0</v>
      </c>
      <c r="H80" s="111"/>
      <c r="I80" s="48">
        <v>0</v>
      </c>
      <c r="J80" s="111"/>
      <c r="K80" s="48">
        <v>6209134</v>
      </c>
      <c r="L80" s="111"/>
      <c r="M80" s="48">
        <v>14961388369</v>
      </c>
      <c r="N80" s="111"/>
      <c r="O80" s="48">
        <v>23802993698</v>
      </c>
      <c r="P80" s="111"/>
      <c r="Q80" s="48">
        <f>VLOOKUP(A80,'[1]Page 1'!$A$2:$F$65,6,0)</f>
        <v>-8841605329</v>
      </c>
      <c r="R80" s="45"/>
      <c r="S80" s="45"/>
      <c r="V80" s="45"/>
    </row>
    <row r="81" spans="1:21" ht="21.75" customHeight="1">
      <c r="A81" s="6" t="s">
        <v>163</v>
      </c>
      <c r="C81" s="75">
        <v>0</v>
      </c>
      <c r="D81" s="111"/>
      <c r="E81" s="75">
        <v>0</v>
      </c>
      <c r="F81" s="111"/>
      <c r="G81" s="75">
        <v>0</v>
      </c>
      <c r="H81" s="111"/>
      <c r="I81" s="75">
        <v>0</v>
      </c>
      <c r="J81" s="111"/>
      <c r="K81" s="75">
        <v>99905</v>
      </c>
      <c r="L81" s="111"/>
      <c r="M81" s="75">
        <v>99886892220</v>
      </c>
      <c r="N81" s="111"/>
      <c r="O81" s="75">
        <v>99886892220</v>
      </c>
      <c r="P81" s="111"/>
      <c r="Q81" s="75">
        <v>0</v>
      </c>
      <c r="R81" s="45"/>
      <c r="S81" s="45"/>
    </row>
    <row r="82" spans="1:21" ht="21.75" customHeight="1" thickBot="1">
      <c r="A82" s="9" t="s">
        <v>108</v>
      </c>
      <c r="C82" s="73">
        <f>SUM(C43:C81)</f>
        <v>133630728</v>
      </c>
      <c r="D82" s="23"/>
      <c r="E82" s="27">
        <f>SUM(E43:E81)</f>
        <v>692783954187</v>
      </c>
      <c r="F82" s="23"/>
      <c r="G82" s="27">
        <f>SUM(G43:G81)</f>
        <v>634961187546</v>
      </c>
      <c r="H82" s="23"/>
      <c r="I82" s="27">
        <f>SUM(I43:I81)</f>
        <v>57822766641</v>
      </c>
      <c r="J82" s="23"/>
      <c r="K82" s="73">
        <f>SUM(K43:K81)</f>
        <v>229727922</v>
      </c>
      <c r="L82" s="23"/>
      <c r="M82" s="27">
        <f>SUM(M43:M81)</f>
        <v>1470217290082</v>
      </c>
      <c r="N82" s="23"/>
      <c r="O82" s="27">
        <f>SUM(O43:O81)</f>
        <v>1446044851996</v>
      </c>
      <c r="P82" s="23"/>
      <c r="Q82" s="27">
        <f>SUM(Q43:Q81)</f>
        <v>24172438086</v>
      </c>
      <c r="R82" s="45"/>
      <c r="S82" s="45"/>
      <c r="U82" s="46"/>
    </row>
    <row r="83" spans="1:21" ht="13.5" thickTop="1">
      <c r="Q83" s="35"/>
      <c r="R83" s="45"/>
      <c r="S83" s="45"/>
    </row>
    <row r="84" spans="1:21">
      <c r="C84" s="45"/>
      <c r="K84" s="45"/>
      <c r="Q84" s="35"/>
      <c r="R84" s="45"/>
      <c r="S84" s="45"/>
      <c r="U84" s="68"/>
    </row>
    <row r="85" spans="1:21">
      <c r="Q85" s="35"/>
    </row>
    <row r="87" spans="1:21">
      <c r="Q87" s="35"/>
    </row>
    <row r="127" spans="21:21">
      <c r="U127" s="112"/>
    </row>
  </sheetData>
  <mergeCells count="11">
    <mergeCell ref="A40:Q40"/>
    <mergeCell ref="A41:A42"/>
    <mergeCell ref="C41:I41"/>
    <mergeCell ref="K41:Q41"/>
    <mergeCell ref="A1:Q1"/>
    <mergeCell ref="A2:Q2"/>
    <mergeCell ref="A3:Q3"/>
    <mergeCell ref="A5:Q5"/>
    <mergeCell ref="A6:A7"/>
    <mergeCell ref="C6:I6"/>
    <mergeCell ref="K6:Q6"/>
  </mergeCells>
  <conditionalFormatting sqref="Q1:Q6 U1:U1048576 Q8:Q38 Q40:Q80 Q83:Q1048576">
    <cfRule type="duplicateValues" dxfId="1" priority="1"/>
  </conditionalFormatting>
  <conditionalFormatting sqref="Q83:Q1048576 Q1:Q6 Q40:Q43">
    <cfRule type="aboveAverage" dxfId="0" priority="3" aboveAverage="0"/>
  </conditionalFormatting>
  <pageMargins left="0.39" right="0.39" top="0.39" bottom="0.39" header="0" footer="0"/>
  <pageSetup scale="63" fitToHeight="0" orientation="landscape" r:id="rId1"/>
  <rowBreaks count="1" manualBreakCount="1">
    <brk id="39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B28"/>
  <sheetViews>
    <sheetView rightToLeft="1" view="pageBreakPreview" zoomScaleNormal="100" zoomScaleSheetLayoutView="100" workbookViewId="0">
      <selection activeCell="C15" sqref="C15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1.85546875" customWidth="1"/>
    <col min="6" max="6" width="1.28515625" customWidth="1"/>
    <col min="7" max="7" width="15.28515625" customWidth="1"/>
    <col min="8" max="8" width="1.28515625" customWidth="1"/>
    <col min="9" max="9" width="10.42578125" customWidth="1"/>
    <col min="10" max="10" width="1.28515625" customWidth="1"/>
    <col min="11" max="11" width="20.140625" customWidth="1"/>
    <col min="12" max="12" width="1.28515625" customWidth="1"/>
    <col min="13" max="13" width="15.5703125" customWidth="1"/>
    <col min="14" max="14" width="1.28515625" customWidth="1"/>
    <col min="15" max="15" width="16.28515625" customWidth="1"/>
    <col min="16" max="16" width="1.28515625" customWidth="1"/>
    <col min="17" max="17" width="15.28515625" bestFit="1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  <col min="27" max="27" width="25" bestFit="1" customWidth="1"/>
    <col min="28" max="28" width="14.140625" bestFit="1" customWidth="1"/>
  </cols>
  <sheetData>
    <row r="1" spans="1:28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</row>
    <row r="2" spans="1:28" ht="21.75" customHeight="1">
      <c r="A2" s="119" t="s">
        <v>130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1:28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8" ht="7.35" customHeight="1"/>
    <row r="5" spans="1:28" ht="14.25" customHeight="1">
      <c r="A5" s="126" t="s">
        <v>220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8" ht="7.35" customHeight="1"/>
    <row r="7" spans="1:28" ht="14.45" customHeight="1">
      <c r="E7" s="127" t="s">
        <v>141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Y7" s="2" t="s">
        <v>142</v>
      </c>
    </row>
    <row r="8" spans="1:28" ht="42">
      <c r="A8" s="2" t="s">
        <v>221</v>
      </c>
      <c r="C8" s="2" t="s">
        <v>222</v>
      </c>
      <c r="E8" s="13" t="s">
        <v>111</v>
      </c>
      <c r="F8" s="3"/>
      <c r="G8" s="13" t="s">
        <v>13</v>
      </c>
      <c r="H8" s="3"/>
      <c r="I8" s="13" t="s">
        <v>110</v>
      </c>
      <c r="J8" s="3"/>
      <c r="K8" s="13" t="s">
        <v>223</v>
      </c>
      <c r="L8" s="3"/>
      <c r="M8" s="13" t="s">
        <v>224</v>
      </c>
      <c r="N8" s="3"/>
      <c r="O8" s="13" t="s">
        <v>225</v>
      </c>
      <c r="P8" s="3"/>
      <c r="Q8" s="13" t="s">
        <v>226</v>
      </c>
      <c r="R8" s="3"/>
      <c r="S8" s="13" t="s">
        <v>227</v>
      </c>
      <c r="T8" s="3"/>
      <c r="U8" s="13" t="s">
        <v>228</v>
      </c>
      <c r="V8" s="3"/>
      <c r="W8" s="13" t="s">
        <v>229</v>
      </c>
      <c r="Y8" s="13" t="s">
        <v>229</v>
      </c>
    </row>
    <row r="9" spans="1:28" ht="21.75" customHeight="1">
      <c r="A9" s="6" t="s">
        <v>230</v>
      </c>
      <c r="C9" s="6" t="s">
        <v>232</v>
      </c>
      <c r="E9" s="6" t="s">
        <v>231</v>
      </c>
      <c r="G9" s="25">
        <v>3000000</v>
      </c>
      <c r="H9" s="23"/>
      <c r="I9" s="25">
        <v>300</v>
      </c>
      <c r="J9" s="23"/>
      <c r="K9" s="25">
        <v>900000000</v>
      </c>
      <c r="L9" s="23"/>
      <c r="M9" s="25">
        <v>688175946</v>
      </c>
      <c r="N9" s="23"/>
      <c r="O9" s="25">
        <v>1596450000</v>
      </c>
      <c r="P9" s="23"/>
      <c r="Q9" s="25">
        <v>450000</v>
      </c>
      <c r="R9" s="23"/>
      <c r="S9" s="25">
        <v>0</v>
      </c>
      <c r="T9" s="23"/>
      <c r="U9" s="25">
        <v>0</v>
      </c>
      <c r="V9" s="23"/>
      <c r="W9" s="48">
        <v>7824054</v>
      </c>
      <c r="X9" s="23"/>
      <c r="Y9" s="25">
        <v>7824054</v>
      </c>
      <c r="AA9" s="45"/>
      <c r="AB9" s="45"/>
    </row>
    <row r="10" spans="1:28" ht="21.75" customHeight="1">
      <c r="A10" s="6" t="s">
        <v>233</v>
      </c>
      <c r="C10" s="6" t="s">
        <v>235</v>
      </c>
      <c r="E10" s="6" t="s">
        <v>234</v>
      </c>
      <c r="G10" s="25">
        <v>5000000</v>
      </c>
      <c r="H10" s="23"/>
      <c r="I10" s="25">
        <v>2000</v>
      </c>
      <c r="J10" s="23"/>
      <c r="K10" s="25">
        <v>10000000000</v>
      </c>
      <c r="L10" s="23"/>
      <c r="M10" s="25">
        <v>856236264</v>
      </c>
      <c r="N10" s="23"/>
      <c r="O10" s="25">
        <v>11355000000</v>
      </c>
      <c r="P10" s="23"/>
      <c r="Q10" s="25">
        <v>5000000</v>
      </c>
      <c r="R10" s="23"/>
      <c r="S10" s="25">
        <v>0</v>
      </c>
      <c r="T10" s="23"/>
      <c r="U10" s="25">
        <v>0</v>
      </c>
      <c r="V10" s="23"/>
      <c r="W10" s="48">
        <v>493763736</v>
      </c>
      <c r="X10" s="23"/>
      <c r="Y10" s="25">
        <v>493763736</v>
      </c>
      <c r="AA10" s="45"/>
      <c r="AB10" s="45"/>
    </row>
    <row r="11" spans="1:28" ht="21.75" customHeight="1">
      <c r="A11" s="6" t="s">
        <v>233</v>
      </c>
      <c r="C11" s="6" t="s">
        <v>236</v>
      </c>
      <c r="E11" s="6" t="s">
        <v>234</v>
      </c>
      <c r="G11" s="25">
        <v>413000</v>
      </c>
      <c r="H11" s="23"/>
      <c r="I11" s="25">
        <v>1800</v>
      </c>
      <c r="J11" s="23"/>
      <c r="K11" s="25">
        <v>743400000</v>
      </c>
      <c r="L11" s="23"/>
      <c r="M11" s="25">
        <v>163589699</v>
      </c>
      <c r="N11" s="23"/>
      <c r="O11" s="25">
        <v>937881700</v>
      </c>
      <c r="P11" s="23"/>
      <c r="Q11" s="25">
        <v>371700</v>
      </c>
      <c r="R11" s="23"/>
      <c r="S11" s="25">
        <v>0</v>
      </c>
      <c r="T11" s="23"/>
      <c r="U11" s="25">
        <v>0</v>
      </c>
      <c r="V11" s="23"/>
      <c r="W11" s="48">
        <v>30520301</v>
      </c>
      <c r="X11" s="23"/>
      <c r="Y11" s="25">
        <v>30520301</v>
      </c>
      <c r="AA11" s="45"/>
      <c r="AB11" s="45"/>
    </row>
    <row r="12" spans="1:28" ht="21.75" customHeight="1">
      <c r="A12" s="6" t="s">
        <v>237</v>
      </c>
      <c r="C12" s="6" t="s">
        <v>238</v>
      </c>
      <c r="E12" s="6" t="s">
        <v>231</v>
      </c>
      <c r="G12" s="25">
        <v>12000000</v>
      </c>
      <c r="H12" s="23"/>
      <c r="I12" s="25">
        <v>2000</v>
      </c>
      <c r="J12" s="23"/>
      <c r="K12" s="25">
        <v>24000000000</v>
      </c>
      <c r="L12" s="23"/>
      <c r="M12" s="25">
        <v>13556968853</v>
      </c>
      <c r="N12" s="23"/>
      <c r="O12" s="25">
        <v>38916000000</v>
      </c>
      <c r="P12" s="23"/>
      <c r="Q12" s="25">
        <v>12000000</v>
      </c>
      <c r="R12" s="23"/>
      <c r="S12" s="25">
        <v>0</v>
      </c>
      <c r="T12" s="23"/>
      <c r="U12" s="25">
        <v>0</v>
      </c>
      <c r="V12" s="23"/>
      <c r="W12" s="48">
        <v>1347031147</v>
      </c>
      <c r="X12" s="23"/>
      <c r="Y12" s="25">
        <v>1347031147</v>
      </c>
      <c r="AA12" s="45"/>
      <c r="AB12" s="45"/>
    </row>
    <row r="13" spans="1:28" ht="21.75" customHeight="1">
      <c r="A13" s="6" t="s">
        <v>237</v>
      </c>
      <c r="C13" s="6" t="s">
        <v>239</v>
      </c>
      <c r="E13" s="6" t="s">
        <v>231</v>
      </c>
      <c r="G13" s="25">
        <v>1000000</v>
      </c>
      <c r="H13" s="23"/>
      <c r="I13" s="25">
        <v>1900</v>
      </c>
      <c r="J13" s="23"/>
      <c r="K13" s="25">
        <v>1900000000</v>
      </c>
      <c r="L13" s="23"/>
      <c r="M13" s="25">
        <v>1300331499</v>
      </c>
      <c r="N13" s="23"/>
      <c r="O13" s="25">
        <v>3242950000</v>
      </c>
      <c r="P13" s="23"/>
      <c r="Q13" s="25">
        <v>950000</v>
      </c>
      <c r="R13" s="23"/>
      <c r="S13" s="25">
        <v>0</v>
      </c>
      <c r="T13" s="23"/>
      <c r="U13" s="25">
        <v>0</v>
      </c>
      <c r="V13" s="23"/>
      <c r="W13" s="48">
        <v>41668501</v>
      </c>
      <c r="X13" s="23"/>
      <c r="Y13" s="25">
        <v>41668501</v>
      </c>
      <c r="AA13" s="45"/>
      <c r="AB13" s="45"/>
    </row>
    <row r="14" spans="1:28" ht="21.75" customHeight="1">
      <c r="A14" s="6" t="s">
        <v>237</v>
      </c>
      <c r="C14" s="6" t="s">
        <v>240</v>
      </c>
      <c r="E14" s="6" t="s">
        <v>231</v>
      </c>
      <c r="G14" s="25">
        <v>24407000</v>
      </c>
      <c r="H14" s="23"/>
      <c r="I14" s="25">
        <v>2200</v>
      </c>
      <c r="J14" s="23"/>
      <c r="K14" s="25">
        <v>53695400000</v>
      </c>
      <c r="L14" s="23"/>
      <c r="M14" s="25">
        <v>22158647401</v>
      </c>
      <c r="N14" s="23"/>
      <c r="O14" s="25">
        <v>79154341700</v>
      </c>
      <c r="P14" s="23"/>
      <c r="Q14" s="25">
        <v>26847700</v>
      </c>
      <c r="R14" s="23"/>
      <c r="S14" s="25">
        <v>0</v>
      </c>
      <c r="T14" s="23"/>
      <c r="U14" s="25">
        <v>0</v>
      </c>
      <c r="V14" s="23"/>
      <c r="W14" s="48">
        <v>3273446599</v>
      </c>
      <c r="X14" s="23"/>
      <c r="Y14" s="25">
        <v>3273446599</v>
      </c>
      <c r="AA14" s="45"/>
      <c r="AB14" s="45"/>
    </row>
    <row r="15" spans="1:28" ht="21.75" customHeight="1">
      <c r="A15" s="6" t="s">
        <v>237</v>
      </c>
      <c r="C15" s="6" t="s">
        <v>241</v>
      </c>
      <c r="E15" s="6" t="s">
        <v>231</v>
      </c>
      <c r="G15" s="25">
        <v>14012000</v>
      </c>
      <c r="H15" s="23"/>
      <c r="I15" s="25">
        <v>2400</v>
      </c>
      <c r="J15" s="23"/>
      <c r="K15" s="25">
        <v>33628800000</v>
      </c>
      <c r="L15" s="23"/>
      <c r="M15" s="25">
        <v>9317732655</v>
      </c>
      <c r="N15" s="23"/>
      <c r="O15" s="25">
        <v>45443718400</v>
      </c>
      <c r="P15" s="23"/>
      <c r="Q15" s="25">
        <v>16814400</v>
      </c>
      <c r="R15" s="23"/>
      <c r="S15" s="25">
        <v>0</v>
      </c>
      <c r="T15" s="23"/>
      <c r="U15" s="25">
        <v>0</v>
      </c>
      <c r="V15" s="23"/>
      <c r="W15" s="48">
        <v>2480371345</v>
      </c>
      <c r="X15" s="23"/>
      <c r="Y15" s="25">
        <v>2480371345</v>
      </c>
      <c r="AA15" s="45"/>
      <c r="AB15" s="45"/>
    </row>
    <row r="16" spans="1:28" ht="21.75" customHeight="1">
      <c r="A16" s="6" t="s">
        <v>237</v>
      </c>
      <c r="C16" s="6" t="s">
        <v>242</v>
      </c>
      <c r="E16" s="6" t="s">
        <v>231</v>
      </c>
      <c r="G16" s="25">
        <v>2000000</v>
      </c>
      <c r="H16" s="23"/>
      <c r="I16" s="25">
        <v>2600</v>
      </c>
      <c r="J16" s="23"/>
      <c r="K16" s="25">
        <v>5200000000</v>
      </c>
      <c r="L16" s="23"/>
      <c r="M16" s="25">
        <v>1047769729</v>
      </c>
      <c r="N16" s="23"/>
      <c r="O16" s="25">
        <v>6486600000</v>
      </c>
      <c r="P16" s="23"/>
      <c r="Q16" s="25">
        <v>2600000</v>
      </c>
      <c r="R16" s="23"/>
      <c r="S16" s="25">
        <v>0</v>
      </c>
      <c r="T16" s="23"/>
      <c r="U16" s="25">
        <v>0</v>
      </c>
      <c r="V16" s="23"/>
      <c r="W16" s="48">
        <v>236230271</v>
      </c>
      <c r="X16" s="23"/>
      <c r="Y16" s="25">
        <v>236230271</v>
      </c>
      <c r="AA16" s="45"/>
      <c r="AB16" s="45"/>
    </row>
    <row r="17" spans="1:28" ht="21.75" customHeight="1">
      <c r="A17" s="6" t="s">
        <v>243</v>
      </c>
      <c r="C17" s="6" t="s">
        <v>244</v>
      </c>
      <c r="E17" s="6" t="s">
        <v>234</v>
      </c>
      <c r="G17" s="25">
        <v>1604000</v>
      </c>
      <c r="H17" s="23"/>
      <c r="I17" s="25">
        <v>4000</v>
      </c>
      <c r="J17" s="23"/>
      <c r="K17" s="25">
        <v>6416000000</v>
      </c>
      <c r="L17" s="23"/>
      <c r="M17" s="25">
        <v>1647129908</v>
      </c>
      <c r="N17" s="23"/>
      <c r="O17" s="25">
        <v>9226208000</v>
      </c>
      <c r="P17" s="23"/>
      <c r="Q17" s="25">
        <v>3208000</v>
      </c>
      <c r="R17" s="23"/>
      <c r="S17" s="25">
        <v>0</v>
      </c>
      <c r="T17" s="23"/>
      <c r="U17" s="25">
        <v>0</v>
      </c>
      <c r="V17" s="23"/>
      <c r="W17" s="48">
        <v>1159870092</v>
      </c>
      <c r="X17" s="23"/>
      <c r="Y17" s="25">
        <v>1159870092</v>
      </c>
      <c r="AA17" s="45"/>
      <c r="AB17" s="45"/>
    </row>
    <row r="18" spans="1:28" ht="21.75" customHeight="1">
      <c r="A18" s="6" t="s">
        <v>243</v>
      </c>
      <c r="C18" s="6" t="s">
        <v>245</v>
      </c>
      <c r="E18" s="6" t="s">
        <v>234</v>
      </c>
      <c r="G18" s="25">
        <v>1001000</v>
      </c>
      <c r="H18" s="23"/>
      <c r="I18" s="25">
        <v>5000</v>
      </c>
      <c r="J18" s="23"/>
      <c r="K18" s="25">
        <v>5005000000</v>
      </c>
      <c r="L18" s="23"/>
      <c r="M18" s="25">
        <v>192829151</v>
      </c>
      <c r="N18" s="23"/>
      <c r="O18" s="25">
        <v>5758252500</v>
      </c>
      <c r="P18" s="23"/>
      <c r="Q18" s="25">
        <v>2502500</v>
      </c>
      <c r="R18" s="23"/>
      <c r="S18" s="25">
        <v>0</v>
      </c>
      <c r="T18" s="23"/>
      <c r="U18" s="25">
        <v>0</v>
      </c>
      <c r="V18" s="23"/>
      <c r="W18" s="25">
        <v>557920849</v>
      </c>
      <c r="X18" s="23"/>
      <c r="Y18" s="25">
        <v>557920849</v>
      </c>
      <c r="AA18" s="45"/>
      <c r="AB18" s="45"/>
    </row>
    <row r="19" spans="1:28" ht="21.75" customHeight="1">
      <c r="A19" s="6" t="s">
        <v>243</v>
      </c>
      <c r="C19" s="6" t="s">
        <v>246</v>
      </c>
      <c r="E19" s="6" t="s">
        <v>234</v>
      </c>
      <c r="G19" s="25">
        <v>2093000</v>
      </c>
      <c r="H19" s="23"/>
      <c r="I19" s="25">
        <v>4500</v>
      </c>
      <c r="J19" s="23"/>
      <c r="K19" s="25">
        <v>9418500000</v>
      </c>
      <c r="L19" s="23"/>
      <c r="M19" s="25">
        <v>1467764181</v>
      </c>
      <c r="N19" s="23"/>
      <c r="O19" s="25">
        <v>12039459250</v>
      </c>
      <c r="P19" s="23"/>
      <c r="Q19" s="25">
        <v>4709250</v>
      </c>
      <c r="R19" s="23"/>
      <c r="S19" s="25">
        <v>0</v>
      </c>
      <c r="T19" s="23"/>
      <c r="U19" s="25">
        <v>0</v>
      </c>
      <c r="V19" s="23"/>
      <c r="W19" s="25">
        <v>1148485819</v>
      </c>
      <c r="X19" s="23"/>
      <c r="Y19" s="25">
        <v>1148485819</v>
      </c>
      <c r="AA19" s="45"/>
      <c r="AB19" s="45"/>
    </row>
    <row r="20" spans="1:28" ht="21.75" customHeight="1">
      <c r="A20" s="7" t="s">
        <v>247</v>
      </c>
      <c r="B20" s="8"/>
      <c r="C20" s="7" t="s">
        <v>248</v>
      </c>
      <c r="E20" s="8"/>
      <c r="G20" s="26">
        <v>0</v>
      </c>
      <c r="H20" s="23"/>
      <c r="I20" s="26">
        <v>0</v>
      </c>
      <c r="J20" s="23"/>
      <c r="K20" s="26">
        <v>0</v>
      </c>
      <c r="L20" s="23"/>
      <c r="M20" s="26">
        <v>0</v>
      </c>
      <c r="N20" s="23"/>
      <c r="O20" s="26">
        <v>0</v>
      </c>
      <c r="P20" s="23"/>
      <c r="Q20" s="26">
        <v>0</v>
      </c>
      <c r="R20" s="23"/>
      <c r="S20" s="26">
        <v>0</v>
      </c>
      <c r="T20" s="23"/>
      <c r="U20" s="26">
        <v>0</v>
      </c>
      <c r="V20" s="23"/>
      <c r="W20" s="26">
        <v>0</v>
      </c>
      <c r="X20" s="23"/>
      <c r="Y20" s="26">
        <v>319852100</v>
      </c>
      <c r="AA20" s="45"/>
      <c r="AB20" s="45"/>
    </row>
    <row r="21" spans="1:28" ht="21.75" customHeight="1" thickBot="1">
      <c r="A21" s="124" t="s">
        <v>108</v>
      </c>
      <c r="B21" s="124"/>
      <c r="C21" s="124"/>
      <c r="E21" s="10"/>
      <c r="G21" s="27"/>
      <c r="H21" s="23"/>
      <c r="I21" s="27"/>
      <c r="J21" s="23"/>
      <c r="K21" s="27">
        <f>SUM(K9:K20)</f>
        <v>150907100000</v>
      </c>
      <c r="L21" s="23"/>
      <c r="M21" s="27">
        <f>SUM(M9:M20)</f>
        <v>52397175286</v>
      </c>
      <c r="N21" s="23"/>
      <c r="O21" s="27">
        <f>SUM(O9:O20)</f>
        <v>214156861550</v>
      </c>
      <c r="P21" s="23"/>
      <c r="Q21" s="27">
        <f>SUM(Q9:Q20)</f>
        <v>75453550</v>
      </c>
      <c r="R21" s="23"/>
      <c r="S21" s="27">
        <v>0</v>
      </c>
      <c r="T21" s="23"/>
      <c r="U21" s="27">
        <v>0</v>
      </c>
      <c r="V21" s="23"/>
      <c r="W21" s="27">
        <f>SUM(W9:W20)</f>
        <v>10777132714</v>
      </c>
      <c r="X21" s="23"/>
      <c r="Y21" s="27">
        <f>SUM(Y9:Y20)</f>
        <v>11096984814</v>
      </c>
      <c r="Z21" s="27">
        <f>SUM(Z9:Z20)</f>
        <v>0</v>
      </c>
      <c r="AA21" s="45"/>
    </row>
    <row r="22" spans="1:28" ht="13.5" thickTop="1">
      <c r="Y22" s="45"/>
    </row>
    <row r="25" spans="1:28">
      <c r="U25" s="35"/>
      <c r="W25" s="35"/>
    </row>
    <row r="26" spans="1:28">
      <c r="U26" s="35"/>
      <c r="W26" s="35"/>
    </row>
    <row r="28" spans="1:28">
      <c r="U28" s="35"/>
      <c r="W28" s="35"/>
    </row>
  </sheetData>
  <mergeCells count="6">
    <mergeCell ref="A21:C21"/>
    <mergeCell ref="A1:Y1"/>
    <mergeCell ref="A2:Y2"/>
    <mergeCell ref="A3:Y3"/>
    <mergeCell ref="A5:Y5"/>
    <mergeCell ref="E7:W7"/>
  </mergeCells>
  <pageMargins left="0.39" right="0.39" top="0.39" bottom="0.39" header="0" footer="0"/>
  <pageSetup scale="6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81"/>
  <sheetViews>
    <sheetView rightToLeft="1" view="pageBreakPreview" topLeftCell="A31" zoomScaleNormal="100" zoomScaleSheetLayoutView="100" workbookViewId="0">
      <selection activeCell="W42" sqref="W42"/>
    </sheetView>
  </sheetViews>
  <sheetFormatPr defaultRowHeight="12.75"/>
  <cols>
    <col min="1" max="1" width="29.85546875" bestFit="1" customWidth="1"/>
    <col min="2" max="2" width="1.28515625" customWidth="1"/>
    <col min="3" max="3" width="12.7109375" bestFit="1" customWidth="1"/>
    <col min="4" max="4" width="1.28515625" customWidth="1"/>
    <col min="5" max="5" width="18.28515625" bestFit="1" customWidth="1"/>
    <col min="6" max="6" width="1.28515625" customWidth="1"/>
    <col min="7" max="7" width="18.42578125" bestFit="1" customWidth="1"/>
    <col min="8" max="8" width="1.28515625" customWidth="1"/>
    <col min="9" max="9" width="16.85546875" bestFit="1" customWidth="1"/>
    <col min="10" max="10" width="1.28515625" customWidth="1"/>
    <col min="11" max="11" width="12.7109375" bestFit="1" customWidth="1"/>
    <col min="12" max="12" width="1.28515625" customWidth="1"/>
    <col min="13" max="13" width="18.28515625" bestFit="1" customWidth="1"/>
    <col min="14" max="14" width="1.28515625" customWidth="1"/>
    <col min="15" max="15" width="18.42578125" bestFit="1" customWidth="1"/>
    <col min="16" max="16" width="1.28515625" customWidth="1"/>
    <col min="17" max="17" width="16.7109375" bestFit="1" customWidth="1"/>
    <col min="18" max="18" width="1.28515625" customWidth="1"/>
    <col min="19" max="19" width="0.5703125" customWidth="1"/>
    <col min="20" max="20" width="18.85546875" style="46" bestFit="1" customWidth="1"/>
    <col min="21" max="21" width="18" customWidth="1"/>
    <col min="22" max="22" width="13" bestFit="1" customWidth="1"/>
  </cols>
  <sheetData>
    <row r="1" spans="1:21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1.75" customHeight="1">
      <c r="A2" s="119" t="s">
        <v>130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21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</row>
    <row r="4" spans="1:21" ht="14.45" customHeight="1"/>
    <row r="5" spans="1:21" ht="24">
      <c r="A5" s="126" t="s">
        <v>249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1:21" ht="21">
      <c r="A6" s="127" t="s">
        <v>133</v>
      </c>
      <c r="C6" s="127" t="s">
        <v>141</v>
      </c>
      <c r="D6" s="127"/>
      <c r="E6" s="127"/>
      <c r="F6" s="127"/>
      <c r="G6" s="127"/>
      <c r="H6" s="127"/>
      <c r="I6" s="127"/>
      <c r="K6" s="127" t="s">
        <v>142</v>
      </c>
      <c r="L6" s="127"/>
      <c r="M6" s="127"/>
      <c r="N6" s="127"/>
      <c r="O6" s="127"/>
      <c r="P6" s="127"/>
      <c r="Q6" s="127"/>
      <c r="R6" s="127"/>
    </row>
    <row r="7" spans="1:21" ht="42">
      <c r="A7" s="127"/>
      <c r="C7" s="13" t="s">
        <v>13</v>
      </c>
      <c r="D7" s="3"/>
      <c r="E7" s="13" t="s">
        <v>15</v>
      </c>
      <c r="F7" s="3"/>
      <c r="G7" s="13" t="s">
        <v>218</v>
      </c>
      <c r="H7" s="3"/>
      <c r="I7" s="13" t="s">
        <v>250</v>
      </c>
      <c r="K7" s="13" t="s">
        <v>13</v>
      </c>
      <c r="L7" s="3"/>
      <c r="M7" s="13" t="s">
        <v>15</v>
      </c>
      <c r="N7" s="3"/>
      <c r="O7" s="13" t="s">
        <v>218</v>
      </c>
      <c r="P7" s="3"/>
      <c r="Q7" s="138" t="s">
        <v>250</v>
      </c>
      <c r="R7" s="138"/>
    </row>
    <row r="8" spans="1:21" ht="21.75" customHeight="1">
      <c r="A8" s="5" t="s">
        <v>36</v>
      </c>
      <c r="C8" s="24">
        <v>6435066</v>
      </c>
      <c r="D8" s="23"/>
      <c r="E8" s="24">
        <v>80215588060</v>
      </c>
      <c r="F8" s="23"/>
      <c r="G8" s="24">
        <v>65835705298</v>
      </c>
      <c r="H8" s="23"/>
      <c r="I8" s="24">
        <v>14379882762</v>
      </c>
      <c r="J8" s="23"/>
      <c r="K8" s="24">
        <v>6435066</v>
      </c>
      <c r="L8" s="23"/>
      <c r="M8" s="24">
        <v>80215588060</v>
      </c>
      <c r="N8" s="23"/>
      <c r="O8" s="24">
        <v>48273539721</v>
      </c>
      <c r="P8" s="23"/>
      <c r="Q8" s="141">
        <v>31942048339</v>
      </c>
      <c r="R8" s="141"/>
      <c r="T8" s="47"/>
      <c r="U8" s="68"/>
    </row>
    <row r="9" spans="1:21" ht="21.75" customHeight="1">
      <c r="A9" s="6" t="s">
        <v>69</v>
      </c>
      <c r="C9" s="25">
        <v>1936497</v>
      </c>
      <c r="D9" s="23"/>
      <c r="E9" s="25">
        <v>19345997170</v>
      </c>
      <c r="F9" s="23"/>
      <c r="G9" s="25">
        <v>16466300550</v>
      </c>
      <c r="H9" s="23"/>
      <c r="I9" s="25">
        <v>2879696620</v>
      </c>
      <c r="J9" s="23"/>
      <c r="K9" s="25">
        <v>1936497</v>
      </c>
      <c r="L9" s="23"/>
      <c r="M9" s="25">
        <v>19345997170</v>
      </c>
      <c r="N9" s="23"/>
      <c r="O9" s="25">
        <v>15818736596</v>
      </c>
      <c r="P9" s="23"/>
      <c r="Q9" s="139">
        <v>3527260574</v>
      </c>
      <c r="R9" s="139"/>
      <c r="T9" s="47"/>
      <c r="U9" s="68"/>
    </row>
    <row r="10" spans="1:21" ht="21.75" customHeight="1">
      <c r="A10" s="6" t="s">
        <v>71</v>
      </c>
      <c r="C10" s="25">
        <v>1000000</v>
      </c>
      <c r="D10" s="23"/>
      <c r="E10" s="25">
        <v>9115438500</v>
      </c>
      <c r="F10" s="23"/>
      <c r="G10" s="25">
        <v>7465315500</v>
      </c>
      <c r="H10" s="23"/>
      <c r="I10" s="25">
        <v>1650123000</v>
      </c>
      <c r="J10" s="23"/>
      <c r="K10" s="25">
        <v>1000000</v>
      </c>
      <c r="L10" s="23"/>
      <c r="M10" s="25">
        <v>9115438500</v>
      </c>
      <c r="N10" s="23"/>
      <c r="O10" s="25">
        <v>8286833542</v>
      </c>
      <c r="P10" s="23"/>
      <c r="Q10" s="139">
        <v>828604958</v>
      </c>
      <c r="R10" s="139"/>
      <c r="T10" s="47"/>
      <c r="U10" s="68"/>
    </row>
    <row r="11" spans="1:21" ht="21.75" customHeight="1">
      <c r="A11" s="6" t="s">
        <v>37</v>
      </c>
      <c r="C11" s="25">
        <v>1853967</v>
      </c>
      <c r="D11" s="23"/>
      <c r="E11" s="25">
        <v>8967726071</v>
      </c>
      <c r="F11" s="23"/>
      <c r="G11" s="25">
        <v>9601696019</v>
      </c>
      <c r="H11" s="23"/>
      <c r="I11" s="25">
        <v>-633969947</v>
      </c>
      <c r="J11" s="23"/>
      <c r="K11" s="25">
        <v>1853967</v>
      </c>
      <c r="L11" s="23"/>
      <c r="M11" s="25">
        <v>8967726071</v>
      </c>
      <c r="N11" s="23"/>
      <c r="O11" s="25">
        <v>9981971267</v>
      </c>
      <c r="P11" s="23"/>
      <c r="Q11" s="139">
        <v>-1014245196</v>
      </c>
      <c r="R11" s="139"/>
      <c r="T11" s="47"/>
      <c r="U11" s="68"/>
    </row>
    <row r="12" spans="1:21" ht="21.75" customHeight="1">
      <c r="A12" s="6" t="s">
        <v>73</v>
      </c>
      <c r="C12" s="25">
        <v>250000</v>
      </c>
      <c r="D12" s="23"/>
      <c r="E12" s="25">
        <v>9555305625</v>
      </c>
      <c r="F12" s="23"/>
      <c r="G12" s="25">
        <v>8387296875</v>
      </c>
      <c r="H12" s="23"/>
      <c r="I12" s="25">
        <v>1168008750</v>
      </c>
      <c r="J12" s="23"/>
      <c r="K12" s="25">
        <v>250000</v>
      </c>
      <c r="L12" s="23"/>
      <c r="M12" s="25">
        <v>9555305625</v>
      </c>
      <c r="N12" s="23"/>
      <c r="O12" s="25">
        <v>10002628125</v>
      </c>
      <c r="P12" s="23"/>
      <c r="Q12" s="139">
        <v>-447322500</v>
      </c>
      <c r="R12" s="139"/>
      <c r="T12" s="47"/>
      <c r="U12" s="68"/>
    </row>
    <row r="13" spans="1:21" ht="21.75" customHeight="1">
      <c r="A13" s="6" t="s">
        <v>33</v>
      </c>
      <c r="C13" s="25">
        <v>702875</v>
      </c>
      <c r="D13" s="23"/>
      <c r="E13" s="25">
        <v>152398893984</v>
      </c>
      <c r="F13" s="23"/>
      <c r="G13" s="25">
        <v>150077695872</v>
      </c>
      <c r="H13" s="23"/>
      <c r="I13" s="25">
        <v>2321198112</v>
      </c>
      <c r="J13" s="23"/>
      <c r="K13" s="25">
        <v>702875</v>
      </c>
      <c r="L13" s="23"/>
      <c r="M13" s="25">
        <v>152398893984</v>
      </c>
      <c r="N13" s="23"/>
      <c r="O13" s="25">
        <v>106205177620</v>
      </c>
      <c r="P13" s="23"/>
      <c r="Q13" s="139">
        <v>46193716364</v>
      </c>
      <c r="R13" s="139"/>
      <c r="T13" s="47"/>
      <c r="U13" s="68"/>
    </row>
    <row r="14" spans="1:21" ht="21.75" customHeight="1">
      <c r="A14" s="6" t="s">
        <v>62</v>
      </c>
      <c r="C14" s="25">
        <v>1361270</v>
      </c>
      <c r="D14" s="23"/>
      <c r="E14" s="25">
        <v>6190754779</v>
      </c>
      <c r="F14" s="23"/>
      <c r="G14" s="25">
        <v>5228650593</v>
      </c>
      <c r="H14" s="23"/>
      <c r="I14" s="25">
        <v>962104186</v>
      </c>
      <c r="J14" s="23"/>
      <c r="K14" s="25">
        <v>1361270</v>
      </c>
      <c r="L14" s="23"/>
      <c r="M14" s="25">
        <v>6190754779</v>
      </c>
      <c r="N14" s="23"/>
      <c r="O14" s="25">
        <v>4733570344</v>
      </c>
      <c r="P14" s="23"/>
      <c r="Q14" s="139">
        <v>1457184435</v>
      </c>
      <c r="R14" s="139"/>
      <c r="T14" s="47"/>
      <c r="U14" s="68"/>
    </row>
    <row r="15" spans="1:21" ht="21.75" customHeight="1">
      <c r="A15" s="6" t="s">
        <v>20</v>
      </c>
      <c r="C15" s="25">
        <v>2571144</v>
      </c>
      <c r="D15" s="23"/>
      <c r="E15" s="25">
        <v>15437307986</v>
      </c>
      <c r="F15" s="23"/>
      <c r="G15" s="25">
        <v>13691665378</v>
      </c>
      <c r="H15" s="23"/>
      <c r="I15" s="25">
        <v>1745642608</v>
      </c>
      <c r="J15" s="23"/>
      <c r="K15" s="25">
        <v>2571144</v>
      </c>
      <c r="L15" s="23"/>
      <c r="M15" s="25">
        <v>15437307986</v>
      </c>
      <c r="N15" s="23"/>
      <c r="O15" s="25">
        <v>13120985586</v>
      </c>
      <c r="P15" s="23"/>
      <c r="Q15" s="139">
        <v>2316322400</v>
      </c>
      <c r="R15" s="139"/>
      <c r="T15" s="47"/>
      <c r="U15" s="68"/>
    </row>
    <row r="16" spans="1:21" ht="21.75" customHeight="1">
      <c r="A16" s="6" t="s">
        <v>91</v>
      </c>
      <c r="C16" s="25">
        <v>400000</v>
      </c>
      <c r="D16" s="23"/>
      <c r="E16" s="25">
        <v>4874821200</v>
      </c>
      <c r="F16" s="23"/>
      <c r="G16" s="25">
        <v>4760318438</v>
      </c>
      <c r="H16" s="23"/>
      <c r="I16" s="25">
        <v>114502762</v>
      </c>
      <c r="J16" s="23"/>
      <c r="K16" s="25">
        <v>400000</v>
      </c>
      <c r="L16" s="23"/>
      <c r="M16" s="25">
        <v>4874821200</v>
      </c>
      <c r="N16" s="23"/>
      <c r="O16" s="25">
        <v>4760318438</v>
      </c>
      <c r="P16" s="23"/>
      <c r="Q16" s="139">
        <v>114502762</v>
      </c>
      <c r="R16" s="139"/>
      <c r="T16" s="47"/>
      <c r="U16" s="68"/>
    </row>
    <row r="17" spans="1:21" ht="21.75" customHeight="1">
      <c r="A17" s="6" t="s">
        <v>29</v>
      </c>
      <c r="C17" s="25">
        <v>301535</v>
      </c>
      <c r="D17" s="23"/>
      <c r="E17" s="25">
        <v>50491349004</v>
      </c>
      <c r="F17" s="23"/>
      <c r="G17" s="25">
        <v>49133492974</v>
      </c>
      <c r="H17" s="23"/>
      <c r="I17" s="25">
        <v>1357856030</v>
      </c>
      <c r="J17" s="23"/>
      <c r="K17" s="25">
        <v>301535</v>
      </c>
      <c r="L17" s="23"/>
      <c r="M17" s="25">
        <v>50491349004</v>
      </c>
      <c r="N17" s="23"/>
      <c r="O17" s="25">
        <v>52397366244</v>
      </c>
      <c r="P17" s="23"/>
      <c r="Q17" s="139">
        <v>-1906017240</v>
      </c>
      <c r="R17" s="139"/>
      <c r="T17" s="47"/>
      <c r="U17" s="68"/>
    </row>
    <row r="18" spans="1:21" ht="21.75" customHeight="1">
      <c r="A18" s="6" t="s">
        <v>31</v>
      </c>
      <c r="C18" s="25">
        <v>1610000</v>
      </c>
      <c r="D18" s="23"/>
      <c r="E18" s="25">
        <v>42539176890</v>
      </c>
      <c r="F18" s="23"/>
      <c r="G18" s="25">
        <v>35878684022</v>
      </c>
      <c r="H18" s="23"/>
      <c r="I18" s="25">
        <v>6660492868</v>
      </c>
      <c r="J18" s="23"/>
      <c r="K18" s="25">
        <v>1610000</v>
      </c>
      <c r="L18" s="23"/>
      <c r="M18" s="25">
        <v>42539176890</v>
      </c>
      <c r="N18" s="23"/>
      <c r="O18" s="25">
        <v>50890826779</v>
      </c>
      <c r="P18" s="23"/>
      <c r="Q18" s="139">
        <v>-8351649889</v>
      </c>
      <c r="R18" s="139"/>
      <c r="T18" s="47"/>
      <c r="U18" s="68"/>
    </row>
    <row r="19" spans="1:21" ht="21.75" customHeight="1">
      <c r="A19" s="6" t="s">
        <v>19</v>
      </c>
      <c r="C19" s="25">
        <v>2000000</v>
      </c>
      <c r="D19" s="23"/>
      <c r="E19" s="25">
        <v>2297408265</v>
      </c>
      <c r="F19" s="23"/>
      <c r="G19" s="25">
        <v>859778550</v>
      </c>
      <c r="H19" s="23"/>
      <c r="I19" s="25">
        <v>1437629715</v>
      </c>
      <c r="J19" s="23"/>
      <c r="K19" s="25">
        <v>2000000</v>
      </c>
      <c r="L19" s="23"/>
      <c r="M19" s="25">
        <v>2297408265</v>
      </c>
      <c r="N19" s="23"/>
      <c r="O19" s="25">
        <v>860219300</v>
      </c>
      <c r="P19" s="23"/>
      <c r="Q19" s="139">
        <v>1437188965</v>
      </c>
      <c r="R19" s="139"/>
      <c r="T19" s="47"/>
      <c r="U19" s="68"/>
    </row>
    <row r="20" spans="1:21" ht="21.75" customHeight="1">
      <c r="A20" s="6" t="s">
        <v>42</v>
      </c>
      <c r="C20" s="25">
        <v>2000000</v>
      </c>
      <c r="D20" s="23"/>
      <c r="E20" s="25">
        <v>7258553100</v>
      </c>
      <c r="F20" s="23"/>
      <c r="G20" s="25">
        <v>5678013600</v>
      </c>
      <c r="H20" s="23"/>
      <c r="I20" s="25">
        <v>1580539500</v>
      </c>
      <c r="J20" s="23"/>
      <c r="K20" s="25">
        <v>2000000</v>
      </c>
      <c r="L20" s="23"/>
      <c r="M20" s="25">
        <v>7258553100</v>
      </c>
      <c r="N20" s="23"/>
      <c r="O20" s="25">
        <v>5783438487</v>
      </c>
      <c r="P20" s="23"/>
      <c r="Q20" s="139">
        <v>1475114613</v>
      </c>
      <c r="R20" s="139"/>
      <c r="T20" s="47"/>
      <c r="U20" s="68"/>
    </row>
    <row r="21" spans="1:21" ht="21.75" customHeight="1">
      <c r="A21" s="6" t="s">
        <v>65</v>
      </c>
      <c r="C21" s="25">
        <v>1399297</v>
      </c>
      <c r="D21" s="23"/>
      <c r="E21" s="25">
        <v>9750707991</v>
      </c>
      <c r="F21" s="23"/>
      <c r="G21" s="25">
        <v>7437160531</v>
      </c>
      <c r="H21" s="23"/>
      <c r="I21" s="25">
        <v>2313547460</v>
      </c>
      <c r="J21" s="23"/>
      <c r="K21" s="25">
        <v>1399297</v>
      </c>
      <c r="L21" s="23"/>
      <c r="M21" s="25">
        <v>9750707991</v>
      </c>
      <c r="N21" s="23"/>
      <c r="O21" s="25">
        <v>9258166842</v>
      </c>
      <c r="P21" s="23"/>
      <c r="Q21" s="139">
        <v>492541149</v>
      </c>
      <c r="R21" s="139"/>
      <c r="T21" s="47"/>
      <c r="U21" s="68"/>
    </row>
    <row r="22" spans="1:21" ht="21.75" customHeight="1">
      <c r="A22" s="6" t="s">
        <v>70</v>
      </c>
      <c r="C22" s="25">
        <v>3020909</v>
      </c>
      <c r="D22" s="23"/>
      <c r="E22" s="25">
        <v>15975612026</v>
      </c>
      <c r="F22" s="23"/>
      <c r="G22" s="25">
        <v>13843528466</v>
      </c>
      <c r="H22" s="23"/>
      <c r="I22" s="25">
        <v>2132083560</v>
      </c>
      <c r="J22" s="23"/>
      <c r="K22" s="25">
        <v>3020909</v>
      </c>
      <c r="L22" s="23"/>
      <c r="M22" s="25">
        <v>15975612026</v>
      </c>
      <c r="N22" s="23"/>
      <c r="O22" s="25">
        <v>14752494967</v>
      </c>
      <c r="P22" s="23"/>
      <c r="Q22" s="139">
        <v>1223117059</v>
      </c>
      <c r="R22" s="139"/>
      <c r="T22" s="47"/>
      <c r="U22" s="68"/>
    </row>
    <row r="23" spans="1:21" ht="21.75" customHeight="1">
      <c r="A23" s="6" t="s">
        <v>64</v>
      </c>
      <c r="C23" s="25">
        <v>2920113</v>
      </c>
      <c r="D23" s="23"/>
      <c r="E23" s="25">
        <v>175238312840</v>
      </c>
      <c r="F23" s="23"/>
      <c r="G23" s="25">
        <v>137368790462</v>
      </c>
      <c r="H23" s="23"/>
      <c r="I23" s="25">
        <v>37869522378</v>
      </c>
      <c r="J23" s="23"/>
      <c r="K23" s="25">
        <v>2920113</v>
      </c>
      <c r="L23" s="23"/>
      <c r="M23" s="25">
        <v>175238312840</v>
      </c>
      <c r="N23" s="23"/>
      <c r="O23" s="25">
        <v>114796119665</v>
      </c>
      <c r="P23" s="23"/>
      <c r="Q23" s="139">
        <v>60442193175</v>
      </c>
      <c r="R23" s="139"/>
      <c r="T23" s="47"/>
      <c r="U23" s="68"/>
    </row>
    <row r="24" spans="1:21" ht="21.75" customHeight="1">
      <c r="A24" s="6" t="s">
        <v>77</v>
      </c>
      <c r="C24" s="25">
        <v>10800000</v>
      </c>
      <c r="D24" s="23"/>
      <c r="E24" s="25">
        <v>51671116620</v>
      </c>
      <c r="F24" s="23"/>
      <c r="G24" s="25">
        <v>52028635430</v>
      </c>
      <c r="H24" s="23"/>
      <c r="I24" s="25">
        <v>-357518810</v>
      </c>
      <c r="J24" s="23"/>
      <c r="K24" s="25">
        <v>10800000</v>
      </c>
      <c r="L24" s="23"/>
      <c r="M24" s="25">
        <v>51671116620</v>
      </c>
      <c r="N24" s="23"/>
      <c r="O24" s="25">
        <v>52028635430</v>
      </c>
      <c r="P24" s="23"/>
      <c r="Q24" s="139">
        <v>-357518810</v>
      </c>
      <c r="R24" s="139"/>
      <c r="T24" s="47"/>
      <c r="U24" s="68"/>
    </row>
    <row r="25" spans="1:21" ht="21.75" customHeight="1">
      <c r="A25" s="6" t="s">
        <v>25</v>
      </c>
      <c r="C25" s="25">
        <v>161737</v>
      </c>
      <c r="D25" s="23"/>
      <c r="E25" s="25">
        <v>9996968660</v>
      </c>
      <c r="F25" s="23"/>
      <c r="G25" s="25">
        <v>10218837697</v>
      </c>
      <c r="H25" s="23"/>
      <c r="I25" s="25">
        <v>-221869036</v>
      </c>
      <c r="J25" s="23"/>
      <c r="K25" s="25">
        <v>161737</v>
      </c>
      <c r="L25" s="23"/>
      <c r="M25" s="25">
        <v>9996968660</v>
      </c>
      <c r="N25" s="23"/>
      <c r="O25" s="25">
        <v>9653467424</v>
      </c>
      <c r="P25" s="23"/>
      <c r="Q25" s="139">
        <v>343501236</v>
      </c>
      <c r="R25" s="139"/>
      <c r="T25" s="47"/>
      <c r="U25" s="68"/>
    </row>
    <row r="26" spans="1:21" ht="21.75" customHeight="1">
      <c r="A26" s="6" t="s">
        <v>67</v>
      </c>
      <c r="C26" s="25">
        <v>11915852</v>
      </c>
      <c r="D26" s="23"/>
      <c r="E26" s="25">
        <v>74386302834</v>
      </c>
      <c r="F26" s="23"/>
      <c r="G26" s="25">
        <v>66193587397</v>
      </c>
      <c r="H26" s="23"/>
      <c r="I26" s="25">
        <v>8192715437</v>
      </c>
      <c r="J26" s="23"/>
      <c r="K26" s="25">
        <v>11915852</v>
      </c>
      <c r="L26" s="23"/>
      <c r="M26" s="25">
        <v>74386302834</v>
      </c>
      <c r="N26" s="23"/>
      <c r="O26" s="25">
        <v>81416077899</v>
      </c>
      <c r="P26" s="23"/>
      <c r="Q26" s="139">
        <v>-7029775065</v>
      </c>
      <c r="R26" s="139"/>
      <c r="T26" s="47"/>
      <c r="U26" s="68"/>
    </row>
    <row r="27" spans="1:21" ht="21.75" customHeight="1">
      <c r="A27" s="6" t="s">
        <v>47</v>
      </c>
      <c r="C27" s="25">
        <v>173246</v>
      </c>
      <c r="D27" s="23"/>
      <c r="E27" s="25">
        <v>4081499915</v>
      </c>
      <c r="F27" s="23"/>
      <c r="G27" s="25">
        <v>-367180114</v>
      </c>
      <c r="H27" s="23"/>
      <c r="I27" s="25">
        <v>4448680029</v>
      </c>
      <c r="J27" s="23"/>
      <c r="K27" s="25">
        <v>173246</v>
      </c>
      <c r="L27" s="23"/>
      <c r="M27" s="25">
        <v>4081499915</v>
      </c>
      <c r="N27" s="23"/>
      <c r="O27" s="25">
        <v>4563702474</v>
      </c>
      <c r="P27" s="23"/>
      <c r="Q27" s="139">
        <v>-482202559</v>
      </c>
      <c r="R27" s="139"/>
      <c r="T27" s="47"/>
      <c r="U27" s="68"/>
    </row>
    <row r="28" spans="1:21" ht="21.75" customHeight="1">
      <c r="A28" s="6" t="s">
        <v>41</v>
      </c>
      <c r="C28" s="25">
        <v>10326669</v>
      </c>
      <c r="D28" s="23"/>
      <c r="E28" s="25">
        <v>176664527747</v>
      </c>
      <c r="F28" s="23"/>
      <c r="G28" s="25">
        <v>170186751030</v>
      </c>
      <c r="H28" s="23"/>
      <c r="I28" s="25">
        <v>6477776717</v>
      </c>
      <c r="J28" s="23"/>
      <c r="K28" s="25">
        <v>10326669</v>
      </c>
      <c r="L28" s="23"/>
      <c r="M28" s="25">
        <v>176664527747</v>
      </c>
      <c r="N28" s="23"/>
      <c r="O28" s="25">
        <v>166686470066</v>
      </c>
      <c r="P28" s="23"/>
      <c r="Q28" s="139">
        <v>9978057681</v>
      </c>
      <c r="R28" s="139"/>
      <c r="T28" s="47"/>
      <c r="U28" s="68"/>
    </row>
    <row r="29" spans="1:21" ht="21.75" customHeight="1">
      <c r="A29" s="6" t="s">
        <v>28</v>
      </c>
      <c r="C29" s="25">
        <v>969585</v>
      </c>
      <c r="D29" s="23"/>
      <c r="E29" s="25">
        <v>49443759222</v>
      </c>
      <c r="F29" s="23"/>
      <c r="G29" s="25">
        <v>46590345707</v>
      </c>
      <c r="H29" s="23"/>
      <c r="I29" s="25">
        <v>2853413515</v>
      </c>
      <c r="J29" s="23"/>
      <c r="K29" s="25">
        <v>969585</v>
      </c>
      <c r="L29" s="23"/>
      <c r="M29" s="25">
        <v>49443759222</v>
      </c>
      <c r="N29" s="23"/>
      <c r="O29" s="25">
        <v>49155913292</v>
      </c>
      <c r="P29" s="23"/>
      <c r="Q29" s="139">
        <v>287845930</v>
      </c>
      <c r="R29" s="139"/>
      <c r="T29" s="47"/>
      <c r="U29" s="68"/>
    </row>
    <row r="30" spans="1:21" ht="21.75" customHeight="1">
      <c r="A30" s="6" t="s">
        <v>24</v>
      </c>
      <c r="C30" s="25">
        <v>1300000</v>
      </c>
      <c r="D30" s="23"/>
      <c r="E30" s="25">
        <v>27331404750</v>
      </c>
      <c r="F30" s="23"/>
      <c r="G30" s="25">
        <v>23557990950</v>
      </c>
      <c r="H30" s="23"/>
      <c r="I30" s="25">
        <v>3773413800</v>
      </c>
      <c r="J30" s="23"/>
      <c r="K30" s="25">
        <v>1300000</v>
      </c>
      <c r="L30" s="23"/>
      <c r="M30" s="25">
        <v>27331404750</v>
      </c>
      <c r="N30" s="23"/>
      <c r="O30" s="25">
        <v>21942968953</v>
      </c>
      <c r="P30" s="23"/>
      <c r="Q30" s="139">
        <v>5388435797</v>
      </c>
      <c r="R30" s="139"/>
      <c r="T30" s="47"/>
      <c r="U30" s="68"/>
    </row>
    <row r="31" spans="1:21" ht="21.75" customHeight="1">
      <c r="A31" s="6" t="s">
        <v>35</v>
      </c>
      <c r="C31" s="25">
        <v>548744</v>
      </c>
      <c r="D31" s="23"/>
      <c r="E31" s="25">
        <v>16337095247</v>
      </c>
      <c r="F31" s="23"/>
      <c r="G31" s="25">
        <v>14127905405</v>
      </c>
      <c r="H31" s="23"/>
      <c r="I31" s="25">
        <v>2209189842</v>
      </c>
      <c r="J31" s="23"/>
      <c r="K31" s="25">
        <v>548744</v>
      </c>
      <c r="L31" s="23"/>
      <c r="M31" s="25">
        <v>16337095247</v>
      </c>
      <c r="N31" s="23"/>
      <c r="O31" s="25">
        <v>13092302528</v>
      </c>
      <c r="P31" s="23"/>
      <c r="Q31" s="139">
        <v>3244792719</v>
      </c>
      <c r="R31" s="139"/>
      <c r="T31" s="47"/>
      <c r="U31" s="68"/>
    </row>
    <row r="32" spans="1:21" ht="21.75" customHeight="1">
      <c r="A32" s="6" t="s">
        <v>46</v>
      </c>
      <c r="C32" s="25">
        <v>28585968</v>
      </c>
      <c r="D32" s="23"/>
      <c r="E32" s="25">
        <v>61577215189</v>
      </c>
      <c r="F32" s="23"/>
      <c r="G32" s="25">
        <v>60125135882</v>
      </c>
      <c r="H32" s="23"/>
      <c r="I32" s="25">
        <v>1452079307</v>
      </c>
      <c r="J32" s="23"/>
      <c r="K32" s="25">
        <v>28585968</v>
      </c>
      <c r="L32" s="23"/>
      <c r="M32" s="25">
        <v>61577215189</v>
      </c>
      <c r="N32" s="23"/>
      <c r="O32" s="25">
        <v>60461481482</v>
      </c>
      <c r="P32" s="23"/>
      <c r="Q32" s="139">
        <v>1115733707</v>
      </c>
      <c r="R32" s="139"/>
      <c r="T32" s="47"/>
      <c r="U32" s="68"/>
    </row>
    <row r="33" spans="1:21" ht="21.75" customHeight="1">
      <c r="A33" s="6" t="s">
        <v>83</v>
      </c>
      <c r="C33" s="25">
        <v>88545000</v>
      </c>
      <c r="D33" s="23"/>
      <c r="E33" s="25">
        <v>46825659657</v>
      </c>
      <c r="F33" s="23"/>
      <c r="G33" s="25">
        <v>47134431502</v>
      </c>
      <c r="H33" s="23"/>
      <c r="I33" s="25">
        <v>-308771845</v>
      </c>
      <c r="J33" s="23"/>
      <c r="K33" s="25">
        <v>88545000</v>
      </c>
      <c r="L33" s="23"/>
      <c r="M33" s="25">
        <v>46825659657</v>
      </c>
      <c r="N33" s="23"/>
      <c r="O33" s="25">
        <v>47134431502</v>
      </c>
      <c r="P33" s="23"/>
      <c r="Q33" s="139">
        <v>-308771845</v>
      </c>
      <c r="R33" s="139"/>
      <c r="T33" s="47"/>
      <c r="U33" s="68"/>
    </row>
    <row r="34" spans="1:21" ht="21.75" customHeight="1">
      <c r="A34" s="6" t="s">
        <v>30</v>
      </c>
      <c r="C34" s="25">
        <v>492825</v>
      </c>
      <c r="D34" s="23"/>
      <c r="E34" s="25">
        <v>68217557256</v>
      </c>
      <c r="F34" s="23"/>
      <c r="G34" s="25">
        <v>66190169089</v>
      </c>
      <c r="H34" s="23"/>
      <c r="I34" s="25">
        <v>2027388167</v>
      </c>
      <c r="J34" s="23"/>
      <c r="K34" s="25">
        <v>492825</v>
      </c>
      <c r="L34" s="23"/>
      <c r="M34" s="25">
        <v>68217557256</v>
      </c>
      <c r="N34" s="23"/>
      <c r="O34" s="25">
        <v>57429199358</v>
      </c>
      <c r="P34" s="23"/>
      <c r="Q34" s="139">
        <v>10788357898</v>
      </c>
      <c r="R34" s="139"/>
      <c r="T34" s="47"/>
      <c r="U34" s="68"/>
    </row>
    <row r="35" spans="1:21" ht="21.75" customHeight="1">
      <c r="A35" s="6" t="s">
        <v>49</v>
      </c>
      <c r="C35" s="25">
        <v>1743376</v>
      </c>
      <c r="D35" s="23"/>
      <c r="E35" s="25">
        <v>7269947219</v>
      </c>
      <c r="F35" s="23"/>
      <c r="G35" s="25">
        <v>6257873518</v>
      </c>
      <c r="H35" s="23"/>
      <c r="I35" s="25">
        <v>1012073701</v>
      </c>
      <c r="J35" s="23"/>
      <c r="K35" s="25">
        <v>1743376</v>
      </c>
      <c r="L35" s="23"/>
      <c r="M35" s="25">
        <v>7269947219</v>
      </c>
      <c r="N35" s="23"/>
      <c r="O35" s="25">
        <v>5429201305</v>
      </c>
      <c r="P35" s="23"/>
      <c r="Q35" s="139">
        <v>1840745914</v>
      </c>
      <c r="R35" s="139"/>
      <c r="T35" s="47"/>
      <c r="U35" s="68"/>
    </row>
    <row r="36" spans="1:21" ht="21.75" customHeight="1">
      <c r="A36" s="6" t="s">
        <v>66</v>
      </c>
      <c r="C36" s="25">
        <v>3799258</v>
      </c>
      <c r="D36" s="23"/>
      <c r="E36" s="25">
        <v>64694055867</v>
      </c>
      <c r="F36" s="23"/>
      <c r="G36" s="25">
        <v>62691899409</v>
      </c>
      <c r="H36" s="23"/>
      <c r="I36" s="25">
        <v>2002156458</v>
      </c>
      <c r="J36" s="23"/>
      <c r="K36" s="25">
        <v>3799258</v>
      </c>
      <c r="L36" s="23"/>
      <c r="M36" s="25">
        <v>64694055867</v>
      </c>
      <c r="N36" s="23"/>
      <c r="O36" s="25">
        <v>62538987586</v>
      </c>
      <c r="P36" s="23"/>
      <c r="Q36" s="139">
        <v>2155068281</v>
      </c>
      <c r="R36" s="139"/>
      <c r="T36" s="47"/>
      <c r="U36" s="68"/>
    </row>
    <row r="37" spans="1:21" ht="21.75" customHeight="1">
      <c r="A37" s="6" t="s">
        <v>94</v>
      </c>
      <c r="C37" s="25">
        <v>15000000</v>
      </c>
      <c r="D37" s="23"/>
      <c r="E37" s="25">
        <v>8454395250</v>
      </c>
      <c r="F37" s="23"/>
      <c r="G37" s="25">
        <v>8977165804</v>
      </c>
      <c r="H37" s="23"/>
      <c r="I37" s="25">
        <v>-522770554</v>
      </c>
      <c r="J37" s="23"/>
      <c r="K37" s="25">
        <v>15000000</v>
      </c>
      <c r="L37" s="23"/>
      <c r="M37" s="25">
        <v>8454395250</v>
      </c>
      <c r="N37" s="23"/>
      <c r="O37" s="25">
        <v>8977165804</v>
      </c>
      <c r="P37" s="23"/>
      <c r="Q37" s="139">
        <v>-522770554</v>
      </c>
      <c r="R37" s="139"/>
      <c r="T37" s="47"/>
      <c r="U37" s="68"/>
    </row>
    <row r="38" spans="1:21" ht="21.75" customHeight="1">
      <c r="A38" s="6" t="s">
        <v>52</v>
      </c>
      <c r="C38" s="25">
        <v>194</v>
      </c>
      <c r="D38" s="23"/>
      <c r="E38" s="25">
        <v>7544123</v>
      </c>
      <c r="F38" s="23"/>
      <c r="G38" s="25">
        <v>6736100</v>
      </c>
      <c r="H38" s="23"/>
      <c r="I38" s="25">
        <v>808023</v>
      </c>
      <c r="J38" s="23"/>
      <c r="K38" s="25">
        <v>194</v>
      </c>
      <c r="L38" s="23"/>
      <c r="M38" s="25">
        <v>7544123</v>
      </c>
      <c r="N38" s="23"/>
      <c r="O38" s="25">
        <v>5515387</v>
      </c>
      <c r="P38" s="23"/>
      <c r="Q38" s="139">
        <v>2028736</v>
      </c>
      <c r="R38" s="139"/>
      <c r="T38" s="47"/>
      <c r="U38" s="68"/>
    </row>
    <row r="39" spans="1:21" ht="21.75" customHeight="1">
      <c r="A39" s="6" t="s">
        <v>27</v>
      </c>
      <c r="C39" s="25">
        <v>2220194</v>
      </c>
      <c r="D39" s="23"/>
      <c r="E39" s="25">
        <v>24850638102</v>
      </c>
      <c r="F39" s="23"/>
      <c r="G39" s="25">
        <v>20672677983</v>
      </c>
      <c r="H39" s="23"/>
      <c r="I39" s="25">
        <v>4177960119</v>
      </c>
      <c r="J39" s="23"/>
      <c r="K39" s="25">
        <v>2220194</v>
      </c>
      <c r="L39" s="23"/>
      <c r="M39" s="25">
        <v>24850638102</v>
      </c>
      <c r="N39" s="23"/>
      <c r="O39" s="25">
        <v>36472232442</v>
      </c>
      <c r="P39" s="23"/>
      <c r="Q39" s="140">
        <v>-11621594340</v>
      </c>
      <c r="R39" s="140"/>
      <c r="T39" s="47"/>
      <c r="U39" s="68"/>
    </row>
    <row r="40" spans="1:21" ht="21.75" customHeight="1">
      <c r="A40" s="6" t="s">
        <v>257</v>
      </c>
      <c r="C40" s="44">
        <f>SUM(C8:C39)</f>
        <v>206345321</v>
      </c>
      <c r="D40" s="23"/>
      <c r="E40" s="44">
        <f>SUM(E8:E39)</f>
        <v>1301462641149</v>
      </c>
      <c r="F40" s="23"/>
      <c r="G40" s="44">
        <f>SUM(G8:G39)</f>
        <v>1186307055917</v>
      </c>
      <c r="H40" s="23"/>
      <c r="I40" s="44">
        <f>SUM(I8:I39)</f>
        <v>115155585234</v>
      </c>
      <c r="J40" s="23"/>
      <c r="K40" s="44">
        <f>SUM(K8:K39)</f>
        <v>206345321</v>
      </c>
      <c r="L40" s="23"/>
      <c r="M40" s="44">
        <f>SUM(M8:M39)</f>
        <v>1301462641149</v>
      </c>
      <c r="N40" s="23"/>
      <c r="O40" s="44">
        <f>SUM(O8:O39)</f>
        <v>1146910146455</v>
      </c>
      <c r="P40" s="23"/>
      <c r="Q40" s="49">
        <f>SUM(Q8:R39)</f>
        <v>154552494694</v>
      </c>
      <c r="R40" s="25"/>
      <c r="T40" s="47"/>
      <c r="U40" s="68"/>
    </row>
    <row r="41" spans="1:21" ht="21.75" customHeight="1">
      <c r="A41" s="6"/>
      <c r="C41" s="81"/>
      <c r="D41" s="23"/>
      <c r="E41" s="81"/>
      <c r="F41" s="23"/>
      <c r="G41" s="81"/>
      <c r="H41" s="23"/>
      <c r="I41" s="81"/>
      <c r="J41" s="23"/>
      <c r="K41" s="81"/>
      <c r="L41" s="23"/>
      <c r="M41" s="81"/>
      <c r="N41" s="23"/>
      <c r="O41" s="81"/>
      <c r="P41" s="23"/>
      <c r="Q41" s="75"/>
      <c r="R41" s="25"/>
      <c r="T41" s="47"/>
      <c r="U41" s="68"/>
    </row>
    <row r="42" spans="1:21" ht="24">
      <c r="A42" s="126" t="s">
        <v>249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T42" s="47"/>
      <c r="U42" s="68"/>
    </row>
    <row r="43" spans="1:21" ht="21">
      <c r="A43" s="127" t="s">
        <v>133</v>
      </c>
      <c r="C43" s="127" t="s">
        <v>141</v>
      </c>
      <c r="D43" s="127"/>
      <c r="E43" s="127"/>
      <c r="F43" s="127"/>
      <c r="G43" s="127"/>
      <c r="H43" s="127"/>
      <c r="I43" s="127"/>
      <c r="K43" s="127" t="s">
        <v>142</v>
      </c>
      <c r="L43" s="127"/>
      <c r="M43" s="127"/>
      <c r="N43" s="127"/>
      <c r="O43" s="127"/>
      <c r="P43" s="127"/>
      <c r="Q43" s="127"/>
      <c r="R43" s="127"/>
      <c r="T43" s="47"/>
      <c r="U43" s="68"/>
    </row>
    <row r="44" spans="1:21" ht="42">
      <c r="A44" s="127"/>
      <c r="C44" s="13" t="s">
        <v>13</v>
      </c>
      <c r="D44" s="3"/>
      <c r="E44" s="13" t="s">
        <v>15</v>
      </c>
      <c r="F44" s="3"/>
      <c r="G44" s="13" t="s">
        <v>218</v>
      </c>
      <c r="H44" s="3"/>
      <c r="I44" s="13" t="s">
        <v>250</v>
      </c>
      <c r="K44" s="13" t="s">
        <v>13</v>
      </c>
      <c r="L44" s="3"/>
      <c r="M44" s="13" t="s">
        <v>15</v>
      </c>
      <c r="N44" s="3"/>
      <c r="O44" s="13" t="s">
        <v>218</v>
      </c>
      <c r="P44" s="3"/>
      <c r="Q44" s="138" t="s">
        <v>250</v>
      </c>
      <c r="R44" s="138"/>
      <c r="T44" s="47"/>
      <c r="U44" s="68"/>
    </row>
    <row r="45" spans="1:21" ht="21">
      <c r="A45" s="6" t="s">
        <v>256</v>
      </c>
      <c r="C45" s="122">
        <f>C40</f>
        <v>206345321</v>
      </c>
      <c r="D45" s="122"/>
      <c r="E45" s="122">
        <f>E40</f>
        <v>1301462641149</v>
      </c>
      <c r="F45" s="122"/>
      <c r="G45" s="122">
        <f>G40</f>
        <v>1186307055917</v>
      </c>
      <c r="H45" s="122"/>
      <c r="I45" s="122">
        <f>I40</f>
        <v>115155585234</v>
      </c>
      <c r="J45" s="122"/>
      <c r="K45" s="122">
        <f>K40</f>
        <v>206345321</v>
      </c>
      <c r="L45" s="122"/>
      <c r="M45" s="122">
        <f>M40</f>
        <v>1301462641149</v>
      </c>
      <c r="N45" s="122"/>
      <c r="O45" s="122">
        <f>O40</f>
        <v>1146910146455</v>
      </c>
      <c r="P45" s="122"/>
      <c r="Q45" s="48">
        <f>Q40</f>
        <v>154552494694</v>
      </c>
      <c r="R45" s="43"/>
      <c r="T45" s="47"/>
      <c r="U45" s="68"/>
    </row>
    <row r="46" spans="1:21" ht="21.75" customHeight="1">
      <c r="A46" s="6" t="s">
        <v>78</v>
      </c>
      <c r="C46" s="25">
        <v>53419000</v>
      </c>
      <c r="D46" s="23"/>
      <c r="E46" s="25">
        <v>172153950831</v>
      </c>
      <c r="F46" s="23"/>
      <c r="G46" s="25">
        <v>173243610100</v>
      </c>
      <c r="H46" s="23"/>
      <c r="I46" s="25">
        <v>-1089659268</v>
      </c>
      <c r="J46" s="23"/>
      <c r="K46" s="25">
        <v>53419000</v>
      </c>
      <c r="L46" s="23"/>
      <c r="M46" s="25">
        <v>172153950831</v>
      </c>
      <c r="N46" s="23"/>
      <c r="O46" s="25">
        <v>173243610100</v>
      </c>
      <c r="P46" s="23"/>
      <c r="Q46" s="122">
        <f>VLOOKUP(A46,'[2]Page 1'!$A$3:$D$92,4,0)</f>
        <v>-1089659269</v>
      </c>
      <c r="R46" s="122"/>
      <c r="T46" s="47"/>
      <c r="U46" s="68"/>
    </row>
    <row r="47" spans="1:21" ht="21.75" customHeight="1">
      <c r="A47" s="6" t="s">
        <v>98</v>
      </c>
      <c r="C47" s="25">
        <v>7407000</v>
      </c>
      <c r="D47" s="23"/>
      <c r="E47" s="25">
        <v>16316249223</v>
      </c>
      <c r="F47" s="23"/>
      <c r="G47" s="25">
        <v>16821156000</v>
      </c>
      <c r="H47" s="23"/>
      <c r="I47" s="25">
        <v>-504906776</v>
      </c>
      <c r="J47" s="23"/>
      <c r="K47" s="25">
        <v>7407000</v>
      </c>
      <c r="L47" s="23"/>
      <c r="M47" s="25">
        <v>16316249223</v>
      </c>
      <c r="N47" s="23"/>
      <c r="O47" s="25">
        <v>16821156000</v>
      </c>
      <c r="P47" s="23"/>
      <c r="Q47" s="122">
        <f>VLOOKUP(A47,'[2]Page 1'!$A$3:$D$92,4,0)</f>
        <v>-504906777</v>
      </c>
      <c r="R47" s="122"/>
      <c r="T47" s="47"/>
      <c r="U47" s="68"/>
    </row>
    <row r="48" spans="1:21" ht="21.75" customHeight="1">
      <c r="A48" s="6" t="s">
        <v>59</v>
      </c>
      <c r="C48" s="25">
        <v>9139982</v>
      </c>
      <c r="D48" s="23"/>
      <c r="E48" s="25">
        <v>74411056687</v>
      </c>
      <c r="F48" s="23"/>
      <c r="G48" s="25">
        <v>71107282354</v>
      </c>
      <c r="H48" s="23"/>
      <c r="I48" s="25">
        <v>3303774333</v>
      </c>
      <c r="J48" s="23"/>
      <c r="K48" s="25">
        <v>9139982</v>
      </c>
      <c r="L48" s="23"/>
      <c r="M48" s="25">
        <v>74411056687</v>
      </c>
      <c r="N48" s="23"/>
      <c r="O48" s="25">
        <v>72384823117</v>
      </c>
      <c r="P48" s="23"/>
      <c r="Q48" s="122">
        <f>VLOOKUP(A48,'[2]Page 1'!$A$3:$D$92,4,0)</f>
        <v>2026233570</v>
      </c>
      <c r="R48" s="122"/>
      <c r="T48" s="47"/>
      <c r="U48" s="68"/>
    </row>
    <row r="49" spans="1:21" ht="21.75" customHeight="1">
      <c r="A49" s="6" t="s">
        <v>90</v>
      </c>
      <c r="C49" s="25">
        <v>1399910</v>
      </c>
      <c r="D49" s="23"/>
      <c r="E49" s="25">
        <v>12732961899</v>
      </c>
      <c r="F49" s="23"/>
      <c r="G49" s="25">
        <v>11214538374</v>
      </c>
      <c r="H49" s="23"/>
      <c r="I49" s="25">
        <v>1518423525</v>
      </c>
      <c r="J49" s="23"/>
      <c r="K49" s="25">
        <v>1399910</v>
      </c>
      <c r="L49" s="23"/>
      <c r="M49" s="25">
        <v>12732961899</v>
      </c>
      <c r="N49" s="23"/>
      <c r="O49" s="25">
        <v>11214538374</v>
      </c>
      <c r="P49" s="23"/>
      <c r="Q49" s="122">
        <f>VLOOKUP(A49,'[2]Page 1'!$A$3:$D$92,4,0)</f>
        <v>1518423525</v>
      </c>
      <c r="R49" s="122"/>
      <c r="T49" s="47"/>
      <c r="U49" s="68"/>
    </row>
    <row r="50" spans="1:21" ht="21.75" customHeight="1">
      <c r="A50" s="6" t="s">
        <v>81</v>
      </c>
      <c r="C50" s="25">
        <v>13000000</v>
      </c>
      <c r="D50" s="23"/>
      <c r="E50" s="25">
        <v>44686523700</v>
      </c>
      <c r="F50" s="23"/>
      <c r="G50" s="25">
        <v>47328935293</v>
      </c>
      <c r="H50" s="23"/>
      <c r="I50" s="25">
        <v>-2642411593</v>
      </c>
      <c r="J50" s="23"/>
      <c r="K50" s="25">
        <v>13000000</v>
      </c>
      <c r="L50" s="23"/>
      <c r="M50" s="25">
        <v>44686523700</v>
      </c>
      <c r="N50" s="23"/>
      <c r="O50" s="25">
        <v>47328935293</v>
      </c>
      <c r="P50" s="23"/>
      <c r="Q50" s="122">
        <f>VLOOKUP(A50,'[2]Page 1'!$A$3:$D$92,4,0)</f>
        <v>-2642411593</v>
      </c>
      <c r="R50" s="122"/>
      <c r="T50" s="47"/>
      <c r="U50" s="68"/>
    </row>
    <row r="51" spans="1:21" ht="21.75" customHeight="1">
      <c r="A51" s="6" t="s">
        <v>96</v>
      </c>
      <c r="C51" s="25">
        <v>4698000</v>
      </c>
      <c r="D51" s="23"/>
      <c r="E51" s="25">
        <v>27039571551</v>
      </c>
      <c r="F51" s="23"/>
      <c r="G51" s="25">
        <v>27023919750</v>
      </c>
      <c r="H51" s="23"/>
      <c r="I51" s="25">
        <v>15651801</v>
      </c>
      <c r="J51" s="23"/>
      <c r="K51" s="25">
        <v>4698000</v>
      </c>
      <c r="L51" s="23"/>
      <c r="M51" s="25">
        <v>27039571551</v>
      </c>
      <c r="N51" s="23"/>
      <c r="O51" s="25">
        <v>27023919750</v>
      </c>
      <c r="P51" s="23"/>
      <c r="Q51" s="122">
        <v>15651801</v>
      </c>
      <c r="R51" s="122"/>
      <c r="T51" s="47"/>
      <c r="U51" s="68"/>
    </row>
    <row r="52" spans="1:21" ht="21.75" customHeight="1">
      <c r="A52" s="6" t="s">
        <v>51</v>
      </c>
      <c r="C52" s="25">
        <v>10429280</v>
      </c>
      <c r="D52" s="23"/>
      <c r="E52" s="25">
        <v>203923331171</v>
      </c>
      <c r="F52" s="23"/>
      <c r="G52" s="25">
        <v>168865077664</v>
      </c>
      <c r="H52" s="23"/>
      <c r="I52" s="25">
        <v>35058253507</v>
      </c>
      <c r="J52" s="23"/>
      <c r="K52" s="25">
        <v>10429280</v>
      </c>
      <c r="L52" s="23"/>
      <c r="M52" s="25">
        <v>203923331171</v>
      </c>
      <c r="N52" s="23"/>
      <c r="O52" s="25">
        <v>175266528517</v>
      </c>
      <c r="P52" s="23"/>
      <c r="Q52" s="122">
        <f>VLOOKUP(A52,'[2]Page 1'!$A$3:$D$92,4,0)</f>
        <v>28656802654</v>
      </c>
      <c r="R52" s="122"/>
      <c r="T52" s="47"/>
      <c r="U52" s="68"/>
    </row>
    <row r="53" spans="1:21" ht="21.75" customHeight="1">
      <c r="A53" s="6" t="s">
        <v>97</v>
      </c>
      <c r="C53" s="25">
        <v>446072</v>
      </c>
      <c r="D53" s="23"/>
      <c r="E53" s="25">
        <v>3228082105</v>
      </c>
      <c r="F53" s="23"/>
      <c r="G53" s="25">
        <v>3537722944</v>
      </c>
      <c r="H53" s="23"/>
      <c r="I53" s="25">
        <v>-309640838</v>
      </c>
      <c r="J53" s="23"/>
      <c r="K53" s="25">
        <v>446072</v>
      </c>
      <c r="L53" s="23"/>
      <c r="M53" s="25">
        <v>3228082105</v>
      </c>
      <c r="N53" s="23"/>
      <c r="O53" s="25">
        <v>3537722944</v>
      </c>
      <c r="P53" s="23"/>
      <c r="Q53" s="122">
        <f>VLOOKUP(A53,'[2]Page 1'!$A$3:$D$92,4,0)</f>
        <v>-309640839</v>
      </c>
      <c r="R53" s="122"/>
      <c r="T53" s="47"/>
      <c r="U53" s="68"/>
    </row>
    <row r="54" spans="1:21" ht="21.75" customHeight="1">
      <c r="A54" s="6" t="s">
        <v>76</v>
      </c>
      <c r="C54" s="25">
        <v>1246255</v>
      </c>
      <c r="D54" s="23"/>
      <c r="E54" s="25">
        <v>64605494670</v>
      </c>
      <c r="F54" s="23"/>
      <c r="G54" s="25">
        <v>57742856891</v>
      </c>
      <c r="H54" s="23"/>
      <c r="I54" s="25">
        <v>6862637779</v>
      </c>
      <c r="J54" s="23"/>
      <c r="K54" s="25">
        <v>1246255</v>
      </c>
      <c r="L54" s="23"/>
      <c r="M54" s="25">
        <v>64605494670</v>
      </c>
      <c r="N54" s="23"/>
      <c r="O54" s="25">
        <v>56568698563</v>
      </c>
      <c r="P54" s="23"/>
      <c r="Q54" s="122">
        <f>VLOOKUP(A54,'[2]Page 1'!$A$3:$D$92,4,0)</f>
        <v>8036796107</v>
      </c>
      <c r="R54" s="122"/>
      <c r="T54" s="47"/>
      <c r="U54" s="68"/>
    </row>
    <row r="55" spans="1:21" ht="21.75" customHeight="1">
      <c r="A55" s="6" t="s">
        <v>82</v>
      </c>
      <c r="C55" s="25">
        <v>60130596</v>
      </c>
      <c r="D55" s="23"/>
      <c r="E55" s="25">
        <v>84877402914</v>
      </c>
      <c r="F55" s="23"/>
      <c r="G55" s="25">
        <v>85266803367</v>
      </c>
      <c r="H55" s="23"/>
      <c r="I55" s="25">
        <v>-389400452</v>
      </c>
      <c r="J55" s="23"/>
      <c r="K55" s="25">
        <v>60130596</v>
      </c>
      <c r="L55" s="23"/>
      <c r="M55" s="25">
        <v>84877402914</v>
      </c>
      <c r="N55" s="23"/>
      <c r="O55" s="25">
        <v>85266803367</v>
      </c>
      <c r="P55" s="23"/>
      <c r="Q55" s="122">
        <f>VLOOKUP(A55,'[2]Page 1'!$A$3:$D$92,4,0)</f>
        <v>-389400453</v>
      </c>
      <c r="R55" s="122"/>
      <c r="T55" s="47"/>
      <c r="U55" s="68"/>
    </row>
    <row r="56" spans="1:21" ht="21.75" customHeight="1">
      <c r="A56" s="6" t="s">
        <v>26</v>
      </c>
      <c r="C56" s="25">
        <v>571647</v>
      </c>
      <c r="D56" s="23"/>
      <c r="E56" s="25">
        <v>118763351373</v>
      </c>
      <c r="F56" s="23"/>
      <c r="G56" s="25">
        <v>140347793919</v>
      </c>
      <c r="H56" s="23"/>
      <c r="I56" s="25">
        <v>-21584442545</v>
      </c>
      <c r="J56" s="23"/>
      <c r="K56" s="25">
        <v>571647</v>
      </c>
      <c r="L56" s="23"/>
      <c r="M56" s="25">
        <v>118763351373</v>
      </c>
      <c r="N56" s="23"/>
      <c r="O56" s="25">
        <v>112063496983</v>
      </c>
      <c r="P56" s="23"/>
      <c r="Q56" s="122">
        <f>VLOOKUP(A56,'[2]Page 1'!$A$3:$D$92,4,0)</f>
        <v>6699854390</v>
      </c>
      <c r="R56" s="122"/>
      <c r="T56" s="47"/>
      <c r="U56" s="68"/>
    </row>
    <row r="57" spans="1:21" ht="21.75" customHeight="1">
      <c r="A57" s="6" t="s">
        <v>39</v>
      </c>
      <c r="C57" s="25">
        <v>1666666</v>
      </c>
      <c r="D57" s="23"/>
      <c r="E57" s="25">
        <v>10023333490</v>
      </c>
      <c r="F57" s="23"/>
      <c r="G57" s="25">
        <v>8584695577</v>
      </c>
      <c r="H57" s="23"/>
      <c r="I57" s="25">
        <v>1438637913</v>
      </c>
      <c r="J57" s="23"/>
      <c r="K57" s="25">
        <v>1666666</v>
      </c>
      <c r="L57" s="23"/>
      <c r="M57" s="25">
        <v>10023333490</v>
      </c>
      <c r="N57" s="23"/>
      <c r="O57" s="25">
        <v>8517451743</v>
      </c>
      <c r="P57" s="23"/>
      <c r="Q57" s="122">
        <f>VLOOKUP(A57,'[2]Page 1'!$A$3:$D$92,4,0)</f>
        <v>1505881747</v>
      </c>
      <c r="R57" s="122"/>
      <c r="T57" s="47"/>
      <c r="U57" s="68"/>
    </row>
    <row r="58" spans="1:21" ht="21.75" customHeight="1">
      <c r="A58" s="6" t="s">
        <v>54</v>
      </c>
      <c r="C58" s="25">
        <v>4400000</v>
      </c>
      <c r="D58" s="23"/>
      <c r="E58" s="25">
        <v>21646035180</v>
      </c>
      <c r="F58" s="23"/>
      <c r="G58" s="25">
        <v>16804216440</v>
      </c>
      <c r="H58" s="23"/>
      <c r="I58" s="25">
        <v>4841818740</v>
      </c>
      <c r="J58" s="23"/>
      <c r="K58" s="25">
        <v>4400000</v>
      </c>
      <c r="L58" s="23"/>
      <c r="M58" s="25">
        <v>21646035180</v>
      </c>
      <c r="N58" s="23"/>
      <c r="O58" s="25">
        <v>20701290061</v>
      </c>
      <c r="P58" s="23"/>
      <c r="Q58" s="122">
        <f>VLOOKUP(A58,'[2]Page 1'!$A$3:$D$92,4,0)</f>
        <v>944745119</v>
      </c>
      <c r="R58" s="122"/>
      <c r="T58" s="47"/>
      <c r="U58" s="68"/>
    </row>
    <row r="59" spans="1:21" ht="21.75" customHeight="1">
      <c r="A59" s="6" t="s">
        <v>45</v>
      </c>
      <c r="C59" s="25">
        <v>3135308</v>
      </c>
      <c r="D59" s="23"/>
      <c r="E59" s="25">
        <v>48183454103</v>
      </c>
      <c r="F59" s="23"/>
      <c r="G59" s="25">
        <v>46813720069</v>
      </c>
      <c r="H59" s="23"/>
      <c r="I59" s="25">
        <v>1369734034</v>
      </c>
      <c r="J59" s="23"/>
      <c r="K59" s="25">
        <v>3135308</v>
      </c>
      <c r="L59" s="23"/>
      <c r="M59" s="25">
        <v>48183454103</v>
      </c>
      <c r="N59" s="23"/>
      <c r="O59" s="25">
        <v>44368452771</v>
      </c>
      <c r="P59" s="23"/>
      <c r="Q59" s="136">
        <v>3815001332</v>
      </c>
      <c r="R59" s="136"/>
      <c r="T59" s="47"/>
      <c r="U59" s="68"/>
    </row>
    <row r="60" spans="1:21" ht="21.75" customHeight="1">
      <c r="A60" s="6" t="s">
        <v>56</v>
      </c>
      <c r="C60" s="25">
        <v>17499098</v>
      </c>
      <c r="D60" s="23"/>
      <c r="E60" s="25">
        <v>44739884359</v>
      </c>
      <c r="F60" s="23"/>
      <c r="G60" s="25">
        <v>40854663291</v>
      </c>
      <c r="H60" s="23"/>
      <c r="I60" s="25">
        <v>3885221068</v>
      </c>
      <c r="J60" s="23"/>
      <c r="K60" s="25">
        <v>17499098</v>
      </c>
      <c r="L60" s="23"/>
      <c r="M60" s="25">
        <v>44739884359</v>
      </c>
      <c r="N60" s="23"/>
      <c r="O60" s="25">
        <v>45211691325</v>
      </c>
      <c r="P60" s="23"/>
      <c r="Q60" s="122">
        <f>VLOOKUP(A60,'[2]Page 1'!$A$3:$D$92,4,0)</f>
        <v>-471806966</v>
      </c>
      <c r="R60" s="122"/>
      <c r="T60" s="47"/>
      <c r="U60" s="68"/>
    </row>
    <row r="61" spans="1:21" ht="21.75" customHeight="1">
      <c r="A61" s="6" t="s">
        <v>53</v>
      </c>
      <c r="C61" s="25">
        <v>8890993</v>
      </c>
      <c r="D61" s="23"/>
      <c r="E61" s="25">
        <v>70174447237</v>
      </c>
      <c r="F61" s="23"/>
      <c r="G61" s="25">
        <v>57206567890</v>
      </c>
      <c r="H61" s="23"/>
      <c r="I61" s="25">
        <v>12967879347</v>
      </c>
      <c r="J61" s="23"/>
      <c r="K61" s="25">
        <v>8890993</v>
      </c>
      <c r="L61" s="23"/>
      <c r="M61" s="25">
        <v>70174447237</v>
      </c>
      <c r="N61" s="23"/>
      <c r="O61" s="25">
        <v>49974643595</v>
      </c>
      <c r="P61" s="23"/>
      <c r="Q61" s="122">
        <f>VLOOKUP(A61,'[2]Page 1'!$A$3:$D$92,4,0)</f>
        <v>20199803642</v>
      </c>
      <c r="R61" s="122"/>
      <c r="T61" s="47"/>
      <c r="U61" s="68"/>
    </row>
    <row r="62" spans="1:21" ht="21.75" customHeight="1">
      <c r="A62" s="6" t="s">
        <v>38</v>
      </c>
      <c r="C62" s="25">
        <v>1184280</v>
      </c>
      <c r="D62" s="23"/>
      <c r="E62" s="25">
        <v>6616052461</v>
      </c>
      <c r="F62" s="23"/>
      <c r="G62" s="25">
        <v>5591859286</v>
      </c>
      <c r="H62" s="23"/>
      <c r="I62" s="25">
        <v>1024193175</v>
      </c>
      <c r="J62" s="23"/>
      <c r="K62" s="25">
        <v>1184280</v>
      </c>
      <c r="L62" s="23"/>
      <c r="M62" s="25">
        <v>6616052461</v>
      </c>
      <c r="N62" s="23"/>
      <c r="O62" s="25">
        <v>8486040173</v>
      </c>
      <c r="P62" s="23"/>
      <c r="Q62" s="122">
        <v>-1869987712</v>
      </c>
      <c r="R62" s="122"/>
      <c r="T62" s="47"/>
      <c r="U62" s="68"/>
    </row>
    <row r="63" spans="1:21" ht="21.75" customHeight="1">
      <c r="A63" s="6" t="s">
        <v>44</v>
      </c>
      <c r="C63" s="25">
        <v>1984780</v>
      </c>
      <c r="D63" s="23"/>
      <c r="E63" s="25">
        <v>20597812635</v>
      </c>
      <c r="F63" s="23"/>
      <c r="G63" s="25">
        <v>19039627229</v>
      </c>
      <c r="H63" s="23"/>
      <c r="I63" s="25">
        <v>1558185406</v>
      </c>
      <c r="J63" s="23"/>
      <c r="K63" s="25">
        <v>1984780</v>
      </c>
      <c r="L63" s="23"/>
      <c r="M63" s="25">
        <v>20597812635</v>
      </c>
      <c r="N63" s="23"/>
      <c r="O63" s="25">
        <v>19791725431</v>
      </c>
      <c r="P63" s="23"/>
      <c r="Q63" s="122">
        <f>VLOOKUP(A63,'[2]Page 1'!$A$3:$D$92,4,0)</f>
        <v>806087204</v>
      </c>
      <c r="R63" s="122"/>
      <c r="T63" s="47"/>
      <c r="U63" s="68"/>
    </row>
    <row r="64" spans="1:21" ht="21.75" customHeight="1">
      <c r="A64" s="6" t="s">
        <v>80</v>
      </c>
      <c r="C64" s="25">
        <v>1200000</v>
      </c>
      <c r="D64" s="23"/>
      <c r="E64" s="25">
        <v>5258126880</v>
      </c>
      <c r="F64" s="23"/>
      <c r="G64" s="25">
        <v>5392492289</v>
      </c>
      <c r="H64" s="23"/>
      <c r="I64" s="25">
        <v>-134365409</v>
      </c>
      <c r="J64" s="23"/>
      <c r="K64" s="25">
        <v>1200000</v>
      </c>
      <c r="L64" s="23"/>
      <c r="M64" s="25">
        <v>5258126880</v>
      </c>
      <c r="N64" s="23"/>
      <c r="O64" s="25">
        <v>5392492289</v>
      </c>
      <c r="P64" s="23"/>
      <c r="Q64" s="122">
        <f>VLOOKUP(A64,'[2]Page 1'!$A$3:$D$92,4,0)</f>
        <v>-134365409</v>
      </c>
      <c r="R64" s="122"/>
      <c r="T64" s="47"/>
      <c r="U64" s="68"/>
    </row>
    <row r="65" spans="1:21" ht="21.75" customHeight="1">
      <c r="A65" s="6" t="s">
        <v>72</v>
      </c>
      <c r="C65" s="25">
        <v>3457312</v>
      </c>
      <c r="D65" s="23"/>
      <c r="E65" s="25">
        <v>36326352302</v>
      </c>
      <c r="F65" s="23"/>
      <c r="G65" s="25">
        <v>31687526947</v>
      </c>
      <c r="H65" s="23"/>
      <c r="I65" s="25">
        <v>4638825355</v>
      </c>
      <c r="J65" s="23"/>
      <c r="K65" s="25">
        <v>3457312</v>
      </c>
      <c r="L65" s="23"/>
      <c r="M65" s="25">
        <v>36326352302</v>
      </c>
      <c r="N65" s="23"/>
      <c r="O65" s="25">
        <v>28876121040</v>
      </c>
      <c r="P65" s="23"/>
      <c r="Q65" s="122">
        <f>VLOOKUP(A65,'[2]Page 1'!$A$3:$D$92,4,0)</f>
        <v>7450231262</v>
      </c>
      <c r="R65" s="122"/>
      <c r="T65" s="47"/>
      <c r="U65" s="68"/>
    </row>
    <row r="66" spans="1:21" ht="21.75" customHeight="1">
      <c r="A66" s="6" t="s">
        <v>34</v>
      </c>
      <c r="C66" s="25">
        <v>2337812</v>
      </c>
      <c r="D66" s="23"/>
      <c r="E66" s="25">
        <v>77897195663</v>
      </c>
      <c r="F66" s="23"/>
      <c r="G66" s="25">
        <v>83153878824</v>
      </c>
      <c r="H66" s="23"/>
      <c r="I66" s="25">
        <v>-5256683160</v>
      </c>
      <c r="J66" s="23"/>
      <c r="K66" s="25">
        <v>2337812</v>
      </c>
      <c r="L66" s="23"/>
      <c r="M66" s="25">
        <v>77897195663</v>
      </c>
      <c r="N66" s="23"/>
      <c r="O66" s="25">
        <v>60607364646</v>
      </c>
      <c r="P66" s="23"/>
      <c r="Q66" s="122">
        <f>VLOOKUP(A66,'[2]Page 1'!$A$3:$D$92,4,0)</f>
        <v>17289831017</v>
      </c>
      <c r="R66" s="122"/>
      <c r="T66" s="47"/>
      <c r="U66" s="68"/>
    </row>
    <row r="67" spans="1:21" ht="21.75" customHeight="1">
      <c r="A67" s="6" t="s">
        <v>32</v>
      </c>
      <c r="C67" s="25">
        <v>8795966</v>
      </c>
      <c r="D67" s="23"/>
      <c r="E67" s="25">
        <v>51674853313</v>
      </c>
      <c r="F67" s="23"/>
      <c r="G67" s="25">
        <v>53132672435</v>
      </c>
      <c r="H67" s="23"/>
      <c r="I67" s="25">
        <v>-1457819121</v>
      </c>
      <c r="J67" s="23"/>
      <c r="K67" s="25">
        <v>8795966</v>
      </c>
      <c r="L67" s="23"/>
      <c r="M67" s="25">
        <v>51674853313</v>
      </c>
      <c r="N67" s="23"/>
      <c r="O67" s="25">
        <v>44847587025</v>
      </c>
      <c r="P67" s="23"/>
      <c r="Q67" s="122">
        <f>VLOOKUP(A67,'[2]Page 1'!$A$3:$D$92,4,0)</f>
        <v>6827266288</v>
      </c>
      <c r="R67" s="122"/>
      <c r="T67" s="47"/>
      <c r="U67" s="68"/>
    </row>
    <row r="68" spans="1:21" ht="21.75" customHeight="1">
      <c r="A68" s="6" t="s">
        <v>48</v>
      </c>
      <c r="C68" s="25">
        <v>9568788</v>
      </c>
      <c r="D68" s="23"/>
      <c r="E68" s="25">
        <v>73051036503</v>
      </c>
      <c r="F68" s="23"/>
      <c r="G68" s="25">
        <v>70086930895</v>
      </c>
      <c r="H68" s="23"/>
      <c r="I68" s="25">
        <v>2964105608</v>
      </c>
      <c r="J68" s="23"/>
      <c r="K68" s="25">
        <v>9568788</v>
      </c>
      <c r="L68" s="23"/>
      <c r="M68" s="25">
        <v>73051036503</v>
      </c>
      <c r="N68" s="23"/>
      <c r="O68" s="25">
        <v>42220772526</v>
      </c>
      <c r="P68" s="23"/>
      <c r="Q68" s="122">
        <f>VLOOKUP(A68,'[2]Page 1'!$A$3:$D$92,4,0)</f>
        <v>30830263977</v>
      </c>
      <c r="R68" s="122"/>
      <c r="T68" s="47"/>
      <c r="U68" s="68"/>
    </row>
    <row r="69" spans="1:21" ht="21.75" customHeight="1">
      <c r="A69" s="6" t="s">
        <v>63</v>
      </c>
      <c r="C69" s="25">
        <v>78042213</v>
      </c>
      <c r="D69" s="23"/>
      <c r="E69" s="25">
        <v>118073505709</v>
      </c>
      <c r="F69" s="23"/>
      <c r="G69" s="25">
        <v>117286203136</v>
      </c>
      <c r="H69" s="23"/>
      <c r="I69" s="25">
        <v>787302573</v>
      </c>
      <c r="J69" s="23"/>
      <c r="K69" s="25">
        <v>78042213</v>
      </c>
      <c r="L69" s="23"/>
      <c r="M69" s="25">
        <v>118073505709</v>
      </c>
      <c r="N69" s="23"/>
      <c r="O69" s="25">
        <v>116474738619</v>
      </c>
      <c r="P69" s="23"/>
      <c r="Q69" s="122">
        <f>VLOOKUP(A69,'[2]Page 1'!$A$3:$D$92,4,0)</f>
        <v>1598767090</v>
      </c>
      <c r="R69" s="122"/>
      <c r="T69" s="47"/>
      <c r="U69" s="68"/>
    </row>
    <row r="70" spans="1:21" ht="21.75" customHeight="1">
      <c r="A70" s="6" t="s">
        <v>68</v>
      </c>
      <c r="C70" s="25">
        <v>125000</v>
      </c>
      <c r="D70" s="23"/>
      <c r="E70" s="25">
        <v>4504289062</v>
      </c>
      <c r="F70" s="23"/>
      <c r="G70" s="25">
        <v>2652870937</v>
      </c>
      <c r="H70" s="23"/>
      <c r="I70" s="25">
        <v>1851418125</v>
      </c>
      <c r="J70" s="23"/>
      <c r="K70" s="25">
        <v>125000</v>
      </c>
      <c r="L70" s="23"/>
      <c r="M70" s="25">
        <v>4504289062</v>
      </c>
      <c r="N70" s="23"/>
      <c r="O70" s="25">
        <v>2414690535</v>
      </c>
      <c r="P70" s="23"/>
      <c r="Q70" s="122">
        <f>VLOOKUP(A70,'[2]Page 1'!$A$3:$D$92,4,0)</f>
        <v>2089598527</v>
      </c>
      <c r="R70" s="122"/>
      <c r="T70" s="47"/>
      <c r="U70" s="68"/>
    </row>
    <row r="71" spans="1:21" ht="21.75" customHeight="1">
      <c r="A71" s="6" t="s">
        <v>79</v>
      </c>
      <c r="C71" s="25">
        <v>2200000</v>
      </c>
      <c r="D71" s="23"/>
      <c r="E71" s="25">
        <v>20010226500</v>
      </c>
      <c r="F71" s="23"/>
      <c r="G71" s="25">
        <v>19616186883</v>
      </c>
      <c r="H71" s="23"/>
      <c r="I71" s="25">
        <v>394039617</v>
      </c>
      <c r="J71" s="23"/>
      <c r="K71" s="25">
        <v>2200000</v>
      </c>
      <c r="L71" s="23"/>
      <c r="M71" s="25">
        <v>20010226500</v>
      </c>
      <c r="N71" s="23"/>
      <c r="O71" s="25">
        <v>19616186883</v>
      </c>
      <c r="P71" s="23"/>
      <c r="Q71" s="122">
        <v>394039617</v>
      </c>
      <c r="R71" s="122"/>
      <c r="T71" s="47"/>
      <c r="U71" s="68"/>
    </row>
    <row r="72" spans="1:21" ht="21.75" customHeight="1">
      <c r="A72" s="6" t="s">
        <v>50</v>
      </c>
      <c r="C72" s="25">
        <v>1227620</v>
      </c>
      <c r="D72" s="23"/>
      <c r="E72" s="25">
        <v>5172918086</v>
      </c>
      <c r="F72" s="23"/>
      <c r="G72" s="25">
        <v>4977667581</v>
      </c>
      <c r="H72" s="23"/>
      <c r="I72" s="25">
        <v>195250505</v>
      </c>
      <c r="J72" s="23"/>
      <c r="K72" s="25">
        <v>1227620</v>
      </c>
      <c r="L72" s="23"/>
      <c r="M72" s="25">
        <v>5172918086</v>
      </c>
      <c r="N72" s="23"/>
      <c r="O72" s="25">
        <v>5502403312</v>
      </c>
      <c r="P72" s="23"/>
      <c r="Q72" s="122">
        <f>VLOOKUP(A72,'[2]Page 1'!$A$3:$D$92,4,0)</f>
        <v>-329485226</v>
      </c>
      <c r="R72" s="122"/>
      <c r="T72" s="47"/>
      <c r="U72" s="68"/>
    </row>
    <row r="73" spans="1:21" ht="21.75" customHeight="1">
      <c r="A73" s="6" t="s">
        <v>57</v>
      </c>
      <c r="C73" s="25">
        <v>362898</v>
      </c>
      <c r="D73" s="23"/>
      <c r="E73" s="25">
        <v>492047664</v>
      </c>
      <c r="F73" s="23"/>
      <c r="G73" s="25">
        <v>432165030</v>
      </c>
      <c r="H73" s="23"/>
      <c r="I73" s="25">
        <v>59882634</v>
      </c>
      <c r="J73" s="23"/>
      <c r="K73" s="25">
        <v>362898</v>
      </c>
      <c r="L73" s="23"/>
      <c r="M73" s="25">
        <v>492047664</v>
      </c>
      <c r="N73" s="23"/>
      <c r="O73" s="25">
        <v>775316240</v>
      </c>
      <c r="P73" s="23"/>
      <c r="Q73" s="122">
        <f>VLOOKUP(A73,'[2]Page 1'!$A$3:$D$92,4,0)</f>
        <v>-283268576</v>
      </c>
      <c r="R73" s="122"/>
      <c r="T73" s="47"/>
      <c r="U73" s="68"/>
    </row>
    <row r="74" spans="1:21" ht="21.75" customHeight="1">
      <c r="A74" s="6" t="s">
        <v>55</v>
      </c>
      <c r="C74" s="25">
        <v>1000000</v>
      </c>
      <c r="D74" s="23"/>
      <c r="E74" s="25">
        <v>13200984000</v>
      </c>
      <c r="F74" s="23"/>
      <c r="G74" s="25">
        <v>12405744000</v>
      </c>
      <c r="H74" s="23"/>
      <c r="I74" s="25">
        <v>795240000</v>
      </c>
      <c r="J74" s="23"/>
      <c r="K74" s="25">
        <v>1000000</v>
      </c>
      <c r="L74" s="23"/>
      <c r="M74" s="25">
        <v>13200984000</v>
      </c>
      <c r="N74" s="23"/>
      <c r="O74" s="25">
        <v>14585231339</v>
      </c>
      <c r="P74" s="23"/>
      <c r="Q74" s="136">
        <f>VLOOKUP(A74,'[2]Page 1'!$A$3:$D$92,4,0)</f>
        <v>-1384247339</v>
      </c>
      <c r="R74" s="136"/>
      <c r="T74" s="47"/>
      <c r="U74" s="68"/>
    </row>
    <row r="75" spans="1:21" ht="21.75" customHeight="1">
      <c r="A75" s="7" t="s">
        <v>22</v>
      </c>
      <c r="C75" s="26">
        <v>1562500</v>
      </c>
      <c r="D75" s="23"/>
      <c r="E75" s="26">
        <v>4645630546</v>
      </c>
      <c r="F75" s="23"/>
      <c r="G75" s="26">
        <v>3932710312</v>
      </c>
      <c r="H75" s="23"/>
      <c r="I75" s="26">
        <v>712920234</v>
      </c>
      <c r="J75" s="23"/>
      <c r="K75" s="26">
        <v>1562500</v>
      </c>
      <c r="L75" s="23"/>
      <c r="M75" s="26">
        <v>4645630546</v>
      </c>
      <c r="N75" s="23"/>
      <c r="O75" s="26">
        <v>3984798513</v>
      </c>
      <c r="P75" s="23"/>
      <c r="Q75" s="136">
        <f>VLOOKUP(A75,'[2]Page 1'!$A$3:$D$92,4,0)</f>
        <v>660832033</v>
      </c>
      <c r="R75" s="136"/>
      <c r="T75" s="47"/>
      <c r="U75" s="68"/>
    </row>
    <row r="76" spans="1:21" ht="21.75" customHeight="1">
      <c r="A76" s="9" t="s">
        <v>108</v>
      </c>
      <c r="C76" s="27">
        <f>SUM(C45:D75)</f>
        <v>516874297</v>
      </c>
      <c r="D76" s="23"/>
      <c r="E76" s="27">
        <f>SUM(E45:F75)</f>
        <v>2756488802966</v>
      </c>
      <c r="F76" s="23"/>
      <c r="G76" s="27">
        <f>SUM(G45:H75)</f>
        <v>2588459151624</v>
      </c>
      <c r="H76" s="23"/>
      <c r="I76" s="27">
        <f>SUM(I45:J75)</f>
        <v>168029651351</v>
      </c>
      <c r="J76" s="23"/>
      <c r="K76" s="27">
        <f>SUM(K45:L75)</f>
        <v>516874297</v>
      </c>
      <c r="L76" s="23"/>
      <c r="M76" s="27">
        <f>SUM(M45:N75)</f>
        <v>2756488802966</v>
      </c>
      <c r="N76" s="23"/>
      <c r="O76" s="27">
        <f>SUM(O45:P75)</f>
        <v>2469979377529</v>
      </c>
      <c r="P76" s="23"/>
      <c r="Q76" s="137">
        <f>SUM(Q45:R75)</f>
        <v>286509425437</v>
      </c>
      <c r="R76" s="137"/>
      <c r="T76" s="46">
        <f>Q76-'2-1'!O125</f>
        <v>0</v>
      </c>
      <c r="U76" s="68"/>
    </row>
    <row r="77" spans="1:21" ht="17.25" customHeight="1">
      <c r="Q77" s="45"/>
    </row>
    <row r="78" spans="1:21" ht="29.25" customHeight="1">
      <c r="O78" s="35"/>
      <c r="Q78" s="35"/>
    </row>
    <row r="79" spans="1:21">
      <c r="Q79" s="35"/>
    </row>
    <row r="80" spans="1:21">
      <c r="Q80" s="35"/>
    </row>
    <row r="81" spans="17:17">
      <c r="Q81" s="35"/>
    </row>
  </sheetData>
  <mergeCells count="83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6:R46"/>
    <mergeCell ref="Q47:R47"/>
    <mergeCell ref="Q48:R48"/>
    <mergeCell ref="A42:R42"/>
    <mergeCell ref="A43:A44"/>
    <mergeCell ref="C43:I43"/>
    <mergeCell ref="K43:R43"/>
    <mergeCell ref="Q44:R44"/>
    <mergeCell ref="C45:D45"/>
    <mergeCell ref="E45:F45"/>
    <mergeCell ref="G45:H45"/>
    <mergeCell ref="I45:J45"/>
    <mergeCell ref="K45:L45"/>
    <mergeCell ref="M45:N45"/>
    <mergeCell ref="O45:P45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74:R74"/>
    <mergeCell ref="Q75:R75"/>
    <mergeCell ref="Q76:R76"/>
    <mergeCell ref="Q69:R69"/>
    <mergeCell ref="Q70:R70"/>
    <mergeCell ref="Q71:R71"/>
    <mergeCell ref="Q72:R72"/>
    <mergeCell ref="Q73:R73"/>
  </mergeCells>
  <pageMargins left="0.39" right="0.39" top="0.39" bottom="0.39" header="0" footer="0"/>
  <pageSetup scale="57" fitToHeight="0" orientation="portrait" r:id="rId1"/>
  <rowBreaks count="1" manualBreakCount="1">
    <brk id="4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16"/>
  <sheetViews>
    <sheetView rightToLeft="1" view="pageBreakPreview" topLeftCell="A100" zoomScale="87" zoomScaleNormal="80" zoomScaleSheetLayoutView="87" workbookViewId="0">
      <selection activeCell="X129" sqref="X129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8" bestFit="1" customWidth="1"/>
    <col min="7" max="7" width="1.28515625" customWidth="1"/>
    <col min="8" max="8" width="18.28515625" customWidth="1"/>
    <col min="9" max="9" width="1.28515625" customWidth="1"/>
    <col min="10" max="10" width="23" bestFit="1" customWidth="1"/>
    <col min="11" max="11" width="1.28515625" customWidth="1"/>
    <col min="12" max="12" width="14" customWidth="1"/>
    <col min="13" max="13" width="1.28515625" customWidth="1"/>
    <col min="14" max="14" width="17.28515625" customWidth="1"/>
    <col min="15" max="15" width="1.28515625" customWidth="1"/>
    <col min="16" max="16" width="12.5703125" customWidth="1"/>
    <col min="17" max="17" width="1.28515625" customWidth="1"/>
    <col min="18" max="18" width="16.85546875" customWidth="1"/>
    <col min="19" max="19" width="1.28515625" customWidth="1"/>
    <col min="20" max="20" width="13.42578125" customWidth="1"/>
    <col min="21" max="21" width="1.28515625" customWidth="1"/>
    <col min="22" max="22" width="12" customWidth="1"/>
    <col min="23" max="23" width="1.28515625" customWidth="1"/>
    <col min="24" max="24" width="20.42578125" customWidth="1"/>
    <col min="25" max="25" width="1.28515625" customWidth="1"/>
    <col min="26" max="26" width="19.28515625" customWidth="1"/>
    <col min="27" max="27" width="1.28515625" customWidth="1"/>
    <col min="28" max="28" width="11.42578125" customWidth="1"/>
    <col min="29" max="29" width="0.28515625" customWidth="1"/>
    <col min="30" max="30" width="13.5703125" customWidth="1"/>
    <col min="31" max="31" width="22" customWidth="1"/>
    <col min="32" max="32" width="21.7109375" customWidth="1"/>
  </cols>
  <sheetData>
    <row r="1" spans="1:32" ht="25.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</row>
    <row r="2" spans="1:32" ht="25.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</row>
    <row r="3" spans="1:32" ht="25.5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</row>
    <row r="4" spans="1:32" ht="24">
      <c r="A4" s="1" t="s">
        <v>3</v>
      </c>
      <c r="B4" s="126" t="s">
        <v>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</row>
    <row r="5" spans="1:32" ht="24">
      <c r="A5" s="126" t="s">
        <v>5</v>
      </c>
      <c r="B5" s="126"/>
      <c r="C5" s="126" t="s">
        <v>6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</row>
    <row r="6" spans="1:32" ht="21">
      <c r="F6" s="127" t="s">
        <v>7</v>
      </c>
      <c r="G6" s="127"/>
      <c r="H6" s="127"/>
      <c r="I6" s="127"/>
      <c r="J6" s="127"/>
      <c r="L6" s="127" t="s">
        <v>8</v>
      </c>
      <c r="M6" s="127"/>
      <c r="N6" s="127"/>
      <c r="O6" s="127"/>
      <c r="P6" s="127"/>
      <c r="Q6" s="127"/>
      <c r="R6" s="127"/>
      <c r="T6" s="127" t="s">
        <v>9</v>
      </c>
      <c r="U6" s="127"/>
      <c r="V6" s="127"/>
      <c r="W6" s="127"/>
      <c r="X6" s="127"/>
      <c r="Y6" s="127"/>
      <c r="Z6" s="127"/>
      <c r="AA6" s="127"/>
      <c r="AB6" s="127"/>
    </row>
    <row r="7" spans="1:32" ht="21">
      <c r="F7" s="3"/>
      <c r="G7" s="3"/>
      <c r="H7" s="3"/>
      <c r="I7" s="3"/>
      <c r="J7" s="3"/>
      <c r="L7" s="128" t="s">
        <v>10</v>
      </c>
      <c r="M7" s="128"/>
      <c r="N7" s="128"/>
      <c r="O7" s="3"/>
      <c r="P7" s="128" t="s">
        <v>11</v>
      </c>
      <c r="Q7" s="128"/>
      <c r="R7" s="128"/>
      <c r="T7" s="3"/>
      <c r="U7" s="3"/>
      <c r="V7" s="3"/>
      <c r="W7" s="3"/>
      <c r="X7" s="3"/>
      <c r="Y7" s="3"/>
      <c r="Z7" s="3"/>
      <c r="AA7" s="3"/>
      <c r="AB7" s="3"/>
    </row>
    <row r="8" spans="1:32" ht="42.75" customHeight="1" thickBot="1">
      <c r="A8" s="127" t="s">
        <v>12</v>
      </c>
      <c r="B8" s="127"/>
      <c r="C8" s="127"/>
      <c r="E8" s="127" t="s">
        <v>13</v>
      </c>
      <c r="F8" s="12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12" t="s">
        <v>17</v>
      </c>
      <c r="X8" s="2" t="s">
        <v>14</v>
      </c>
      <c r="Z8" s="12" t="s">
        <v>15</v>
      </c>
      <c r="AB8" s="12" t="s">
        <v>18</v>
      </c>
    </row>
    <row r="9" spans="1:32" ht="21.75" customHeight="1">
      <c r="A9" s="130" t="s">
        <v>19</v>
      </c>
      <c r="B9" s="130"/>
      <c r="C9" s="130"/>
      <c r="E9" s="129">
        <v>2000000</v>
      </c>
      <c r="F9" s="129"/>
      <c r="G9" s="23"/>
      <c r="H9" s="24">
        <v>860219300</v>
      </c>
      <c r="I9" s="23"/>
      <c r="J9" s="24">
        <v>859778550</v>
      </c>
      <c r="K9" s="23"/>
      <c r="L9" s="24">
        <v>0</v>
      </c>
      <c r="M9" s="23"/>
      <c r="N9" s="24">
        <v>0</v>
      </c>
      <c r="O9" s="23"/>
      <c r="P9" s="24">
        <v>0</v>
      </c>
      <c r="Q9" s="23"/>
      <c r="R9" s="24">
        <v>0</v>
      </c>
      <c r="S9" s="23"/>
      <c r="T9" s="24">
        <v>2000000</v>
      </c>
      <c r="U9" s="23"/>
      <c r="V9" s="24">
        <v>1149</v>
      </c>
      <c r="W9" s="23"/>
      <c r="X9" s="24">
        <v>860219300</v>
      </c>
      <c r="Y9" s="23"/>
      <c r="Z9" s="24">
        <v>2297408265</v>
      </c>
      <c r="AA9" s="22"/>
      <c r="AB9" s="28">
        <f>Z9/3471822990185*100</f>
        <v>6.6172966522051291E-2</v>
      </c>
      <c r="AF9" s="36" t="s">
        <v>259</v>
      </c>
    </row>
    <row r="10" spans="1:32" ht="21.75" customHeight="1" thickBot="1">
      <c r="A10" s="125" t="s">
        <v>20</v>
      </c>
      <c r="B10" s="125"/>
      <c r="C10" s="125"/>
      <c r="E10" s="122">
        <v>2571144</v>
      </c>
      <c r="F10" s="122"/>
      <c r="G10" s="23"/>
      <c r="H10" s="25">
        <v>13120985586</v>
      </c>
      <c r="I10" s="23"/>
      <c r="J10" s="25">
        <v>13691665378.472401</v>
      </c>
      <c r="K10" s="23"/>
      <c r="L10" s="25">
        <v>0</v>
      </c>
      <c r="M10" s="23"/>
      <c r="N10" s="25">
        <v>0</v>
      </c>
      <c r="O10" s="23"/>
      <c r="P10" s="25">
        <v>0</v>
      </c>
      <c r="Q10" s="23"/>
      <c r="R10" s="25">
        <v>0</v>
      </c>
      <c r="S10" s="23"/>
      <c r="T10" s="25">
        <v>2571144</v>
      </c>
      <c r="U10" s="23"/>
      <c r="V10" s="25">
        <v>6040</v>
      </c>
      <c r="W10" s="23"/>
      <c r="X10" s="25">
        <v>13120985586</v>
      </c>
      <c r="Y10" s="23"/>
      <c r="Z10" s="25">
        <v>15437307986.927999</v>
      </c>
      <c r="AA10" s="22"/>
      <c r="AB10" s="38">
        <f>Z10/3471822990185*100</f>
        <v>0.44464559485232868</v>
      </c>
      <c r="AF10" s="37">
        <v>3471822990185</v>
      </c>
    </row>
    <row r="11" spans="1:32" ht="21.75" customHeight="1">
      <c r="A11" s="125" t="s">
        <v>21</v>
      </c>
      <c r="B11" s="125"/>
      <c r="C11" s="125"/>
      <c r="E11" s="122">
        <v>800000</v>
      </c>
      <c r="F11" s="122"/>
      <c r="G11" s="23"/>
      <c r="H11" s="25">
        <v>2403027925</v>
      </c>
      <c r="I11" s="23"/>
      <c r="J11" s="25">
        <v>2209176720</v>
      </c>
      <c r="K11" s="23"/>
      <c r="L11" s="25">
        <v>0</v>
      </c>
      <c r="M11" s="23"/>
      <c r="N11" s="25">
        <v>0</v>
      </c>
      <c r="O11" s="23"/>
      <c r="P11" s="25">
        <v>-800000</v>
      </c>
      <c r="Q11" s="23"/>
      <c r="R11" s="25">
        <v>2451724930</v>
      </c>
      <c r="S11" s="23"/>
      <c r="T11" s="25">
        <v>0</v>
      </c>
      <c r="U11" s="23"/>
      <c r="V11" s="25">
        <v>0</v>
      </c>
      <c r="W11" s="23"/>
      <c r="X11" s="25">
        <v>0</v>
      </c>
      <c r="Y11" s="23"/>
      <c r="Z11" s="25">
        <v>0</v>
      </c>
      <c r="AA11" s="22"/>
      <c r="AB11" s="38">
        <f t="shared" ref="AB11:AB82" si="0">Z11/3471822990185*100</f>
        <v>0</v>
      </c>
      <c r="AF11" s="36" t="s">
        <v>260</v>
      </c>
    </row>
    <row r="12" spans="1:32" ht="21.75" customHeight="1" thickBot="1">
      <c r="A12" s="125" t="s">
        <v>22</v>
      </c>
      <c r="B12" s="125"/>
      <c r="C12" s="125"/>
      <c r="E12" s="122">
        <v>1562500</v>
      </c>
      <c r="F12" s="122"/>
      <c r="G12" s="23"/>
      <c r="H12" s="25">
        <v>3711726563</v>
      </c>
      <c r="I12" s="23"/>
      <c r="J12" s="25">
        <v>3932710312.5</v>
      </c>
      <c r="K12" s="23"/>
      <c r="L12" s="25">
        <v>0</v>
      </c>
      <c r="M12" s="23"/>
      <c r="N12" s="25">
        <v>0</v>
      </c>
      <c r="O12" s="23"/>
      <c r="P12" s="25">
        <v>0</v>
      </c>
      <c r="Q12" s="23"/>
      <c r="R12" s="25">
        <v>0</v>
      </c>
      <c r="S12" s="23"/>
      <c r="T12" s="25">
        <v>1562500</v>
      </c>
      <c r="U12" s="23"/>
      <c r="V12" s="25">
        <v>2991</v>
      </c>
      <c r="W12" s="23"/>
      <c r="X12" s="25">
        <v>3711726563</v>
      </c>
      <c r="Y12" s="23"/>
      <c r="Z12" s="25">
        <v>4645630546.875</v>
      </c>
      <c r="AA12" s="22"/>
      <c r="AB12" s="38">
        <f t="shared" si="0"/>
        <v>0.13380954501448972</v>
      </c>
      <c r="AF12" s="37">
        <v>506522213680</v>
      </c>
    </row>
    <row r="13" spans="1:32" ht="21.75" customHeight="1">
      <c r="A13" s="125" t="s">
        <v>23</v>
      </c>
      <c r="B13" s="125"/>
      <c r="C13" s="125"/>
      <c r="E13" s="122">
        <v>3600000</v>
      </c>
      <c r="F13" s="122"/>
      <c r="G13" s="23"/>
      <c r="H13" s="25">
        <v>14770093891</v>
      </c>
      <c r="I13" s="23"/>
      <c r="J13" s="25">
        <v>15201807840</v>
      </c>
      <c r="K13" s="23"/>
      <c r="L13" s="25">
        <v>0</v>
      </c>
      <c r="M13" s="23"/>
      <c r="N13" s="25">
        <v>0</v>
      </c>
      <c r="O13" s="23"/>
      <c r="P13" s="25">
        <v>-3600000</v>
      </c>
      <c r="Q13" s="23"/>
      <c r="R13" s="25">
        <v>16375383344</v>
      </c>
      <c r="S13" s="23"/>
      <c r="T13" s="25">
        <v>0</v>
      </c>
      <c r="U13" s="23"/>
      <c r="V13" s="25">
        <v>0</v>
      </c>
      <c r="W13" s="23"/>
      <c r="X13" s="25">
        <v>0</v>
      </c>
      <c r="Y13" s="23"/>
      <c r="Z13" s="25">
        <v>0</v>
      </c>
      <c r="AA13" s="22"/>
      <c r="AB13" s="38">
        <f t="shared" si="0"/>
        <v>0</v>
      </c>
    </row>
    <row r="14" spans="1:32" ht="21.75" customHeight="1">
      <c r="A14" s="125" t="s">
        <v>24</v>
      </c>
      <c r="B14" s="125"/>
      <c r="C14" s="125"/>
      <c r="E14" s="122">
        <v>1300000</v>
      </c>
      <c r="F14" s="122"/>
      <c r="G14" s="23"/>
      <c r="H14" s="25">
        <v>22071154154</v>
      </c>
      <c r="I14" s="23"/>
      <c r="J14" s="25">
        <v>23557990950</v>
      </c>
      <c r="K14" s="23"/>
      <c r="L14" s="25">
        <v>0</v>
      </c>
      <c r="M14" s="23"/>
      <c r="N14" s="25">
        <v>0</v>
      </c>
      <c r="O14" s="23"/>
      <c r="P14" s="25">
        <v>0</v>
      </c>
      <c r="Q14" s="23"/>
      <c r="R14" s="25">
        <v>0</v>
      </c>
      <c r="S14" s="23"/>
      <c r="T14" s="25">
        <v>1300000</v>
      </c>
      <c r="U14" s="23"/>
      <c r="V14" s="25">
        <v>21150</v>
      </c>
      <c r="W14" s="23"/>
      <c r="X14" s="25">
        <v>22071154154</v>
      </c>
      <c r="Y14" s="23"/>
      <c r="Z14" s="25">
        <v>27331404750</v>
      </c>
      <c r="AA14" s="22"/>
      <c r="AB14" s="38">
        <f t="shared" si="0"/>
        <v>0.78723497215345117</v>
      </c>
    </row>
    <row r="15" spans="1:32" ht="21.75" customHeight="1">
      <c r="A15" s="125" t="s">
        <v>25</v>
      </c>
      <c r="B15" s="125"/>
      <c r="C15" s="125"/>
      <c r="E15" s="122">
        <v>161737</v>
      </c>
      <c r="F15" s="122"/>
      <c r="G15" s="23"/>
      <c r="H15" s="25">
        <v>5796147486</v>
      </c>
      <c r="I15" s="23"/>
      <c r="J15" s="25">
        <v>10218837697.865999</v>
      </c>
      <c r="K15" s="23"/>
      <c r="L15" s="25">
        <v>0</v>
      </c>
      <c r="M15" s="23"/>
      <c r="N15" s="25">
        <v>0</v>
      </c>
      <c r="O15" s="23"/>
      <c r="P15" s="25">
        <v>0</v>
      </c>
      <c r="Q15" s="23"/>
      <c r="R15" s="25">
        <v>0</v>
      </c>
      <c r="S15" s="23"/>
      <c r="T15" s="25">
        <v>161737</v>
      </c>
      <c r="U15" s="23"/>
      <c r="V15" s="25">
        <v>62180</v>
      </c>
      <c r="W15" s="23"/>
      <c r="X15" s="25">
        <v>5796147486</v>
      </c>
      <c r="Y15" s="23"/>
      <c r="Z15" s="25">
        <v>9996968660.3729992</v>
      </c>
      <c r="AA15" s="22"/>
      <c r="AB15" s="38">
        <f t="shared" si="0"/>
        <v>0.28794580508957052</v>
      </c>
    </row>
    <row r="16" spans="1:32" ht="21.75" customHeight="1">
      <c r="A16" s="125" t="s">
        <v>26</v>
      </c>
      <c r="B16" s="125"/>
      <c r="C16" s="125"/>
      <c r="E16" s="122">
        <v>866948</v>
      </c>
      <c r="F16" s="122"/>
      <c r="G16" s="23"/>
      <c r="H16" s="25">
        <v>169953178415</v>
      </c>
      <c r="I16" s="23"/>
      <c r="J16" s="25">
        <v>198237475351.78201</v>
      </c>
      <c r="K16" s="23"/>
      <c r="L16" s="25">
        <v>0</v>
      </c>
      <c r="M16" s="23"/>
      <c r="N16" s="25">
        <v>0</v>
      </c>
      <c r="O16" s="23"/>
      <c r="P16" s="25">
        <v>-295301</v>
      </c>
      <c r="Q16" s="23"/>
      <c r="R16" s="25">
        <v>66561790088</v>
      </c>
      <c r="S16" s="23"/>
      <c r="T16" s="25">
        <v>571647</v>
      </c>
      <c r="U16" s="23"/>
      <c r="V16" s="25">
        <v>209000</v>
      </c>
      <c r="W16" s="23"/>
      <c r="X16" s="25">
        <v>112063496983</v>
      </c>
      <c r="Y16" s="23"/>
      <c r="Z16" s="25">
        <v>118763351373.14999</v>
      </c>
      <c r="AA16" s="22"/>
      <c r="AB16" s="38">
        <f t="shared" si="0"/>
        <v>3.4207778365688384</v>
      </c>
    </row>
    <row r="17" spans="1:28" ht="21.75" customHeight="1">
      <c r="A17" s="125" t="s">
        <v>27</v>
      </c>
      <c r="B17" s="125"/>
      <c r="C17" s="125"/>
      <c r="E17" s="122">
        <v>2820194</v>
      </c>
      <c r="F17" s="122"/>
      <c r="G17" s="23"/>
      <c r="H17" s="25">
        <v>52513615433</v>
      </c>
      <c r="I17" s="23"/>
      <c r="J17" s="25">
        <v>30529176779.673</v>
      </c>
      <c r="K17" s="23"/>
      <c r="L17" s="25">
        <v>0</v>
      </c>
      <c r="M17" s="23"/>
      <c r="N17" s="25">
        <v>0</v>
      </c>
      <c r="O17" s="23"/>
      <c r="P17" s="25">
        <v>-600000</v>
      </c>
      <c r="Q17" s="23"/>
      <c r="R17" s="25">
        <v>6717789953</v>
      </c>
      <c r="S17" s="23"/>
      <c r="T17" s="25">
        <v>2220194</v>
      </c>
      <c r="U17" s="23"/>
      <c r="V17" s="25">
        <v>11260</v>
      </c>
      <c r="W17" s="23"/>
      <c r="X17" s="25">
        <v>41341274363</v>
      </c>
      <c r="Y17" s="23"/>
      <c r="Z17" s="25">
        <v>24850638102.582001</v>
      </c>
      <c r="AA17" s="22"/>
      <c r="AB17" s="38">
        <f t="shared" si="0"/>
        <v>0.71578067697678927</v>
      </c>
    </row>
    <row r="18" spans="1:28" ht="21.75" customHeight="1">
      <c r="A18" s="125" t="s">
        <v>28</v>
      </c>
      <c r="B18" s="125"/>
      <c r="C18" s="125"/>
      <c r="E18" s="122">
        <v>1019585</v>
      </c>
      <c r="F18" s="122"/>
      <c r="G18" s="23"/>
      <c r="H18" s="25">
        <v>63737274519</v>
      </c>
      <c r="I18" s="23"/>
      <c r="J18" s="25">
        <v>49125240204.547501</v>
      </c>
      <c r="K18" s="23"/>
      <c r="L18" s="25">
        <v>0</v>
      </c>
      <c r="M18" s="23"/>
      <c r="N18" s="25">
        <v>0</v>
      </c>
      <c r="O18" s="23"/>
      <c r="P18" s="25">
        <v>-50000</v>
      </c>
      <c r="Q18" s="23"/>
      <c r="R18" s="25">
        <v>2581637970</v>
      </c>
      <c r="S18" s="23"/>
      <c r="T18" s="25">
        <v>969585</v>
      </c>
      <c r="U18" s="23"/>
      <c r="V18" s="25">
        <v>51300</v>
      </c>
      <c r="W18" s="23"/>
      <c r="X18" s="25">
        <v>60611626608</v>
      </c>
      <c r="Y18" s="23"/>
      <c r="Z18" s="25">
        <v>49443759222.525002</v>
      </c>
      <c r="AA18" s="22"/>
      <c r="AB18" s="38">
        <f t="shared" si="0"/>
        <v>1.424144012016302</v>
      </c>
    </row>
    <row r="19" spans="1:28" ht="21.75" customHeight="1">
      <c r="A19" s="125" t="s">
        <v>29</v>
      </c>
      <c r="B19" s="125"/>
      <c r="C19" s="125"/>
      <c r="E19" s="122">
        <v>343493</v>
      </c>
      <c r="F19" s="122"/>
      <c r="G19" s="23"/>
      <c r="H19" s="25">
        <v>59809796340</v>
      </c>
      <c r="I19" s="23"/>
      <c r="J19" s="25">
        <v>56424483051.412498</v>
      </c>
      <c r="K19" s="23"/>
      <c r="L19" s="25">
        <v>0</v>
      </c>
      <c r="M19" s="23"/>
      <c r="N19" s="25">
        <v>0</v>
      </c>
      <c r="O19" s="23"/>
      <c r="P19" s="25">
        <v>-41958</v>
      </c>
      <c r="Q19" s="23"/>
      <c r="R19" s="25">
        <v>7088626003</v>
      </c>
      <c r="S19" s="23"/>
      <c r="T19" s="25">
        <v>301535</v>
      </c>
      <c r="U19" s="23"/>
      <c r="V19" s="25">
        <v>168450</v>
      </c>
      <c r="W19" s="23"/>
      <c r="X19" s="25">
        <v>52503972250</v>
      </c>
      <c r="Y19" s="23"/>
      <c r="Z19" s="25">
        <v>50491349004.037498</v>
      </c>
      <c r="AA19" s="22"/>
      <c r="AB19" s="38">
        <f t="shared" si="0"/>
        <v>1.454318067101313</v>
      </c>
    </row>
    <row r="20" spans="1:28" ht="21.75" customHeight="1">
      <c r="A20" s="125" t="s">
        <v>30</v>
      </c>
      <c r="B20" s="125"/>
      <c r="C20" s="125"/>
      <c r="E20" s="122">
        <v>582825</v>
      </c>
      <c r="F20" s="122"/>
      <c r="G20" s="23"/>
      <c r="H20" s="25">
        <v>67916954530</v>
      </c>
      <c r="I20" s="23"/>
      <c r="J20" s="25">
        <v>76677924261.9375</v>
      </c>
      <c r="K20" s="23"/>
      <c r="L20" s="25">
        <v>0</v>
      </c>
      <c r="M20" s="23"/>
      <c r="N20" s="25">
        <v>0</v>
      </c>
      <c r="O20" s="23"/>
      <c r="P20" s="25">
        <v>-90000</v>
      </c>
      <c r="Q20" s="23"/>
      <c r="R20" s="25">
        <v>12310315205</v>
      </c>
      <c r="S20" s="23"/>
      <c r="T20" s="25">
        <v>492825</v>
      </c>
      <c r="U20" s="23"/>
      <c r="V20" s="25">
        <v>139250</v>
      </c>
      <c r="W20" s="23"/>
      <c r="X20" s="25">
        <v>57429199358</v>
      </c>
      <c r="Y20" s="23"/>
      <c r="Z20" s="25">
        <v>68217557256.5625</v>
      </c>
      <c r="AA20" s="22"/>
      <c r="AB20" s="38">
        <f t="shared" si="0"/>
        <v>1.964891569916341</v>
      </c>
    </row>
    <row r="21" spans="1:28" ht="21.75" customHeight="1">
      <c r="A21" s="125" t="s">
        <v>31</v>
      </c>
      <c r="B21" s="125"/>
      <c r="C21" s="125"/>
      <c r="E21" s="122">
        <v>1800000</v>
      </c>
      <c r="F21" s="122"/>
      <c r="G21" s="23"/>
      <c r="H21" s="25">
        <v>58607340481</v>
      </c>
      <c r="I21" s="23"/>
      <c r="J21" s="25">
        <v>41958850500</v>
      </c>
      <c r="K21" s="23"/>
      <c r="L21" s="25">
        <v>10000</v>
      </c>
      <c r="M21" s="23"/>
      <c r="N21" s="25">
        <v>243125410</v>
      </c>
      <c r="O21" s="23"/>
      <c r="P21" s="25">
        <v>-200000</v>
      </c>
      <c r="Q21" s="23"/>
      <c r="R21" s="25">
        <v>4988373032</v>
      </c>
      <c r="S21" s="23"/>
      <c r="T21" s="25">
        <v>1610000</v>
      </c>
      <c r="U21" s="23"/>
      <c r="V21" s="25">
        <v>26580</v>
      </c>
      <c r="W21" s="23"/>
      <c r="X21" s="25">
        <v>52346202363</v>
      </c>
      <c r="Y21" s="23"/>
      <c r="Z21" s="25">
        <v>42539176890</v>
      </c>
      <c r="AA21" s="22"/>
      <c r="AB21" s="38">
        <f t="shared" si="0"/>
        <v>1.2252691744440938</v>
      </c>
    </row>
    <row r="22" spans="1:28" ht="21.75" customHeight="1">
      <c r="A22" s="125" t="s">
        <v>32</v>
      </c>
      <c r="B22" s="125"/>
      <c r="C22" s="125"/>
      <c r="E22" s="122">
        <v>9795966</v>
      </c>
      <c r="F22" s="122"/>
      <c r="G22" s="23"/>
      <c r="H22" s="25">
        <v>49946241003</v>
      </c>
      <c r="I22" s="23"/>
      <c r="J22" s="25">
        <v>58231326413.753998</v>
      </c>
      <c r="K22" s="23"/>
      <c r="L22" s="25">
        <v>0</v>
      </c>
      <c r="M22" s="23"/>
      <c r="N22" s="25">
        <v>0</v>
      </c>
      <c r="O22" s="23"/>
      <c r="P22" s="25">
        <v>-1000000</v>
      </c>
      <c r="Q22" s="23"/>
      <c r="R22" s="25">
        <v>6424256733</v>
      </c>
      <c r="S22" s="23"/>
      <c r="T22" s="25">
        <v>8795966</v>
      </c>
      <c r="U22" s="23"/>
      <c r="V22" s="25">
        <v>5910</v>
      </c>
      <c r="W22" s="23"/>
      <c r="X22" s="25">
        <v>44847587025</v>
      </c>
      <c r="Y22" s="23"/>
      <c r="Z22" s="25">
        <v>51674853313.593002</v>
      </c>
      <c r="AA22" s="22"/>
      <c r="AB22" s="38">
        <f t="shared" si="0"/>
        <v>1.4884069107117541</v>
      </c>
    </row>
    <row r="23" spans="1:28" ht="21.75" customHeight="1">
      <c r="A23" s="125" t="s">
        <v>33</v>
      </c>
      <c r="B23" s="125"/>
      <c r="C23" s="125"/>
      <c r="E23" s="122">
        <v>764980</v>
      </c>
      <c r="F23" s="122"/>
      <c r="G23" s="23"/>
      <c r="H23" s="25">
        <v>109807236731</v>
      </c>
      <c r="I23" s="23"/>
      <c r="J23" s="25">
        <v>159461828979.29999</v>
      </c>
      <c r="K23" s="23"/>
      <c r="L23" s="25">
        <v>0</v>
      </c>
      <c r="M23" s="23"/>
      <c r="N23" s="25">
        <v>0</v>
      </c>
      <c r="O23" s="23"/>
      <c r="P23" s="25">
        <v>-62105</v>
      </c>
      <c r="Q23" s="23"/>
      <c r="R23" s="25">
        <v>13604557926</v>
      </c>
      <c r="S23" s="23"/>
      <c r="T23" s="25">
        <v>702875</v>
      </c>
      <c r="U23" s="23"/>
      <c r="V23" s="25">
        <v>218120</v>
      </c>
      <c r="W23" s="23"/>
      <c r="X23" s="25">
        <v>100892522050</v>
      </c>
      <c r="Y23" s="23"/>
      <c r="Z23" s="25">
        <v>152398893984.75</v>
      </c>
      <c r="AA23" s="22"/>
      <c r="AB23" s="38">
        <f t="shared" si="0"/>
        <v>4.3895928569972753</v>
      </c>
    </row>
    <row r="24" spans="1:28" ht="21.75" customHeight="1">
      <c r="A24" s="125" t="s">
        <v>34</v>
      </c>
      <c r="B24" s="125"/>
      <c r="C24" s="125"/>
      <c r="E24" s="122">
        <v>3837812</v>
      </c>
      <c r="F24" s="122"/>
      <c r="G24" s="23"/>
      <c r="H24" s="25">
        <v>81426087770</v>
      </c>
      <c r="I24" s="23"/>
      <c r="J24" s="25">
        <v>122041114825.01401</v>
      </c>
      <c r="K24" s="23"/>
      <c r="L24" s="25">
        <v>0</v>
      </c>
      <c r="M24" s="23"/>
      <c r="N24" s="25">
        <v>0</v>
      </c>
      <c r="O24" s="23"/>
      <c r="P24" s="25">
        <v>-1500000</v>
      </c>
      <c r="Q24" s="23"/>
      <c r="R24" s="25">
        <v>48152456952</v>
      </c>
      <c r="S24" s="23"/>
      <c r="T24" s="25">
        <v>2337812</v>
      </c>
      <c r="U24" s="23"/>
      <c r="V24" s="25">
        <v>33520</v>
      </c>
      <c r="W24" s="23"/>
      <c r="X24" s="25">
        <v>49600888502</v>
      </c>
      <c r="Y24" s="23"/>
      <c r="Z24" s="25">
        <v>77897195663.472</v>
      </c>
      <c r="AA24" s="22"/>
      <c r="AB24" s="38">
        <f t="shared" si="0"/>
        <v>2.2436972127810342</v>
      </c>
    </row>
    <row r="25" spans="1:28" ht="21.75" customHeight="1">
      <c r="A25" s="125" t="s">
        <v>35</v>
      </c>
      <c r="B25" s="125"/>
      <c r="C25" s="125"/>
      <c r="E25" s="122">
        <v>548744</v>
      </c>
      <c r="F25" s="122"/>
      <c r="G25" s="23"/>
      <c r="H25" s="25">
        <v>13328941944</v>
      </c>
      <c r="I25" s="23"/>
      <c r="J25" s="25">
        <v>14127905405.879999</v>
      </c>
      <c r="K25" s="23"/>
      <c r="L25" s="25">
        <v>0</v>
      </c>
      <c r="M25" s="23"/>
      <c r="N25" s="25">
        <v>0</v>
      </c>
      <c r="O25" s="23"/>
      <c r="P25" s="25">
        <v>0</v>
      </c>
      <c r="Q25" s="23"/>
      <c r="R25" s="25">
        <v>0</v>
      </c>
      <c r="S25" s="23"/>
      <c r="T25" s="25">
        <v>548744</v>
      </c>
      <c r="U25" s="23"/>
      <c r="V25" s="25">
        <v>29950</v>
      </c>
      <c r="W25" s="23"/>
      <c r="X25" s="25">
        <v>13328941944</v>
      </c>
      <c r="Y25" s="23"/>
      <c r="Z25" s="25">
        <v>16337095247.34</v>
      </c>
      <c r="AA25" s="22"/>
      <c r="AB25" s="38">
        <f t="shared" si="0"/>
        <v>0.47056244784154333</v>
      </c>
    </row>
    <row r="26" spans="1:28" ht="21.75" customHeight="1">
      <c r="A26" s="125" t="s">
        <v>36</v>
      </c>
      <c r="B26" s="125"/>
      <c r="C26" s="125"/>
      <c r="E26" s="122">
        <v>6535066</v>
      </c>
      <c r="F26" s="122"/>
      <c r="G26" s="23"/>
      <c r="H26" s="25">
        <v>40293362080</v>
      </c>
      <c r="I26" s="23"/>
      <c r="J26" s="25">
        <v>66585869162.324997</v>
      </c>
      <c r="K26" s="23"/>
      <c r="L26" s="25">
        <v>0</v>
      </c>
      <c r="M26" s="23"/>
      <c r="N26" s="25">
        <v>0</v>
      </c>
      <c r="O26" s="23"/>
      <c r="P26" s="25">
        <v>-100000</v>
      </c>
      <c r="Q26" s="23"/>
      <c r="R26" s="25">
        <v>1096437159</v>
      </c>
      <c r="S26" s="23"/>
      <c r="T26" s="25">
        <v>6435066</v>
      </c>
      <c r="U26" s="23"/>
      <c r="V26" s="25">
        <v>12540</v>
      </c>
      <c r="W26" s="23"/>
      <c r="X26" s="25">
        <v>39676790464</v>
      </c>
      <c r="Y26" s="23"/>
      <c r="Z26" s="25">
        <v>80215588060.542007</v>
      </c>
      <c r="AA26" s="22"/>
      <c r="AB26" s="38">
        <f t="shared" si="0"/>
        <v>2.3104745918013414</v>
      </c>
    </row>
    <row r="27" spans="1:28" ht="21.75" customHeight="1">
      <c r="A27" s="125" t="s">
        <v>37</v>
      </c>
      <c r="B27" s="125"/>
      <c r="C27" s="125"/>
      <c r="E27" s="122">
        <v>1853967</v>
      </c>
      <c r="F27" s="122"/>
      <c r="G27" s="23"/>
      <c r="H27" s="25">
        <v>6232147960</v>
      </c>
      <c r="I27" s="23"/>
      <c r="J27" s="25">
        <v>9601696019.9834995</v>
      </c>
      <c r="K27" s="23"/>
      <c r="L27" s="25">
        <v>0</v>
      </c>
      <c r="M27" s="23"/>
      <c r="N27" s="25">
        <v>0</v>
      </c>
      <c r="O27" s="23"/>
      <c r="P27" s="25">
        <v>0</v>
      </c>
      <c r="Q27" s="23"/>
      <c r="R27" s="25">
        <v>0</v>
      </c>
      <c r="S27" s="23"/>
      <c r="T27" s="25">
        <v>1853967</v>
      </c>
      <c r="U27" s="23"/>
      <c r="V27" s="25">
        <v>4866</v>
      </c>
      <c r="W27" s="23"/>
      <c r="X27" s="25">
        <v>6232147960</v>
      </c>
      <c r="Y27" s="23"/>
      <c r="Z27" s="25">
        <v>8967726071.6390991</v>
      </c>
      <c r="AA27" s="22"/>
      <c r="AB27" s="38">
        <f t="shared" si="0"/>
        <v>0.25830020991828401</v>
      </c>
    </row>
    <row r="28" spans="1:28" ht="21.75" customHeight="1">
      <c r="A28" s="125" t="s">
        <v>38</v>
      </c>
      <c r="B28" s="125"/>
      <c r="C28" s="125"/>
      <c r="E28" s="122">
        <v>1184280</v>
      </c>
      <c r="F28" s="122"/>
      <c r="G28" s="23"/>
      <c r="H28" s="25">
        <v>8097669216</v>
      </c>
      <c r="I28" s="23"/>
      <c r="J28" s="25">
        <v>5591859286.5</v>
      </c>
      <c r="K28" s="23"/>
      <c r="L28" s="25">
        <v>0</v>
      </c>
      <c r="M28" s="23"/>
      <c r="N28" s="25">
        <v>0</v>
      </c>
      <c r="O28" s="23"/>
      <c r="P28" s="25">
        <v>0</v>
      </c>
      <c r="Q28" s="23"/>
      <c r="R28" s="25">
        <v>0</v>
      </c>
      <c r="S28" s="23"/>
      <c r="T28" s="25">
        <v>1184280</v>
      </c>
      <c r="U28" s="23"/>
      <c r="V28" s="25">
        <v>5620</v>
      </c>
      <c r="W28" s="23"/>
      <c r="X28" s="25">
        <v>8097669216</v>
      </c>
      <c r="Y28" s="23"/>
      <c r="Z28" s="25">
        <v>6616052461.0799999</v>
      </c>
      <c r="AA28" s="22"/>
      <c r="AB28" s="38">
        <f t="shared" si="0"/>
        <v>0.19056422172973328</v>
      </c>
    </row>
    <row r="29" spans="1:28" ht="21.75" customHeight="1">
      <c r="A29" s="125" t="s">
        <v>39</v>
      </c>
      <c r="B29" s="125"/>
      <c r="C29" s="125"/>
      <c r="E29" s="122">
        <v>5666666</v>
      </c>
      <c r="F29" s="122"/>
      <c r="G29" s="23"/>
      <c r="H29" s="25">
        <v>28959344101</v>
      </c>
      <c r="I29" s="23"/>
      <c r="J29" s="25">
        <v>29026587935.106899</v>
      </c>
      <c r="K29" s="23"/>
      <c r="L29" s="25">
        <v>0</v>
      </c>
      <c r="M29" s="23"/>
      <c r="N29" s="25">
        <v>0</v>
      </c>
      <c r="O29" s="23"/>
      <c r="P29" s="25">
        <v>-4000000</v>
      </c>
      <c r="Q29" s="23"/>
      <c r="R29" s="25">
        <v>23072396493</v>
      </c>
      <c r="S29" s="23"/>
      <c r="T29" s="25">
        <v>1666666</v>
      </c>
      <c r="U29" s="23"/>
      <c r="V29" s="25">
        <v>6050</v>
      </c>
      <c r="W29" s="23"/>
      <c r="X29" s="25">
        <v>8517451743</v>
      </c>
      <c r="Y29" s="23"/>
      <c r="Z29" s="25">
        <v>10023333490.665001</v>
      </c>
      <c r="AA29" s="22"/>
      <c r="AB29" s="38">
        <f t="shared" si="0"/>
        <v>0.28870519951626039</v>
      </c>
    </row>
    <row r="30" spans="1:28" ht="21.75" customHeight="1">
      <c r="A30" s="125" t="s">
        <v>40</v>
      </c>
      <c r="B30" s="125"/>
      <c r="C30" s="125"/>
      <c r="E30" s="122">
        <v>1116206</v>
      </c>
      <c r="F30" s="122"/>
      <c r="G30" s="23"/>
      <c r="H30" s="25">
        <v>37167152613</v>
      </c>
      <c r="I30" s="23"/>
      <c r="J30" s="25">
        <v>59139791810.190002</v>
      </c>
      <c r="K30" s="23"/>
      <c r="L30" s="25">
        <v>0</v>
      </c>
      <c r="M30" s="23"/>
      <c r="N30" s="25">
        <v>0</v>
      </c>
      <c r="O30" s="23"/>
      <c r="P30" s="25">
        <v>-1116206</v>
      </c>
      <c r="Q30" s="23"/>
      <c r="R30" s="25">
        <v>58803941388</v>
      </c>
      <c r="S30" s="23"/>
      <c r="T30" s="25">
        <v>0</v>
      </c>
      <c r="U30" s="23"/>
      <c r="V30" s="25">
        <v>0</v>
      </c>
      <c r="W30" s="23"/>
      <c r="X30" s="25">
        <v>0</v>
      </c>
      <c r="Y30" s="23"/>
      <c r="Z30" s="25">
        <v>0</v>
      </c>
      <c r="AA30" s="22"/>
      <c r="AB30" s="38">
        <f t="shared" si="0"/>
        <v>0</v>
      </c>
    </row>
    <row r="31" spans="1:28" ht="21.75" customHeight="1">
      <c r="A31" s="125" t="s">
        <v>41</v>
      </c>
      <c r="B31" s="125"/>
      <c r="C31" s="125"/>
      <c r="E31" s="122">
        <v>5724169</v>
      </c>
      <c r="F31" s="122"/>
      <c r="G31" s="23"/>
      <c r="H31" s="25">
        <v>89375799889</v>
      </c>
      <c r="I31" s="23"/>
      <c r="J31" s="25">
        <v>88708817931.475494</v>
      </c>
      <c r="K31" s="23"/>
      <c r="L31" s="25">
        <v>5402500</v>
      </c>
      <c r="M31" s="23"/>
      <c r="N31" s="25">
        <v>93504700220</v>
      </c>
      <c r="O31" s="23"/>
      <c r="P31" s="25">
        <v>-800000</v>
      </c>
      <c r="Q31" s="23"/>
      <c r="R31" s="25">
        <v>13558842036</v>
      </c>
      <c r="S31" s="23"/>
      <c r="T31" s="25">
        <v>10326669</v>
      </c>
      <c r="U31" s="23"/>
      <c r="V31" s="25">
        <v>17210</v>
      </c>
      <c r="W31" s="23"/>
      <c r="X31" s="25">
        <v>170338275641</v>
      </c>
      <c r="Y31" s="23"/>
      <c r="Z31" s="25">
        <v>176664527747.73401</v>
      </c>
      <c r="AA31" s="22"/>
      <c r="AB31" s="38">
        <f t="shared" si="0"/>
        <v>5.0885234715932404</v>
      </c>
    </row>
    <row r="32" spans="1:28" ht="21.75" customHeight="1">
      <c r="A32" s="125" t="s">
        <v>42</v>
      </c>
      <c r="B32" s="125"/>
      <c r="C32" s="125"/>
      <c r="E32" s="122">
        <v>2000000</v>
      </c>
      <c r="F32" s="122"/>
      <c r="G32" s="23"/>
      <c r="H32" s="25">
        <v>5783438487</v>
      </c>
      <c r="I32" s="23"/>
      <c r="J32" s="25">
        <v>5678013600</v>
      </c>
      <c r="K32" s="23"/>
      <c r="L32" s="25">
        <v>0</v>
      </c>
      <c r="M32" s="23"/>
      <c r="N32" s="25">
        <v>0</v>
      </c>
      <c r="O32" s="23"/>
      <c r="P32" s="25">
        <v>0</v>
      </c>
      <c r="Q32" s="23"/>
      <c r="R32" s="25">
        <v>0</v>
      </c>
      <c r="S32" s="23"/>
      <c r="T32" s="25">
        <v>2000000</v>
      </c>
      <c r="U32" s="23"/>
      <c r="V32" s="25">
        <v>3651</v>
      </c>
      <c r="W32" s="23"/>
      <c r="X32" s="25">
        <v>5783438487</v>
      </c>
      <c r="Y32" s="23"/>
      <c r="Z32" s="25">
        <v>7258553100</v>
      </c>
      <c r="AA32" s="22"/>
      <c r="AB32" s="38">
        <f t="shared" si="0"/>
        <v>0.20907036794560832</v>
      </c>
    </row>
    <row r="33" spans="1:28" ht="21.75" customHeight="1">
      <c r="A33" s="125" t="s">
        <v>43</v>
      </c>
      <c r="B33" s="125"/>
      <c r="C33" s="125"/>
      <c r="E33" s="122">
        <v>441786</v>
      </c>
      <c r="F33" s="122"/>
      <c r="G33" s="23"/>
      <c r="H33" s="25">
        <v>3166825943</v>
      </c>
      <c r="I33" s="23"/>
      <c r="J33" s="25">
        <v>3574741018.6620002</v>
      </c>
      <c r="K33" s="23"/>
      <c r="L33" s="25">
        <v>0</v>
      </c>
      <c r="M33" s="23"/>
      <c r="N33" s="25">
        <v>0</v>
      </c>
      <c r="O33" s="23"/>
      <c r="P33" s="25">
        <v>-441786</v>
      </c>
      <c r="Q33" s="23"/>
      <c r="R33" s="25">
        <v>3618656798</v>
      </c>
      <c r="S33" s="23"/>
      <c r="T33" s="25">
        <v>0</v>
      </c>
      <c r="U33" s="23"/>
      <c r="V33" s="25">
        <v>0</v>
      </c>
      <c r="W33" s="23"/>
      <c r="X33" s="25">
        <v>0</v>
      </c>
      <c r="Y33" s="23"/>
      <c r="Z33" s="25">
        <v>0</v>
      </c>
      <c r="AA33" s="22"/>
      <c r="AB33" s="38">
        <f t="shared" si="0"/>
        <v>0</v>
      </c>
    </row>
    <row r="34" spans="1:28" ht="21.75" customHeight="1">
      <c r="A34" s="125" t="s">
        <v>44</v>
      </c>
      <c r="B34" s="125"/>
      <c r="C34" s="125"/>
      <c r="E34" s="122">
        <v>1044646</v>
      </c>
      <c r="F34" s="122"/>
      <c r="G34" s="23"/>
      <c r="H34" s="25">
        <v>10139508622</v>
      </c>
      <c r="I34" s="23"/>
      <c r="J34" s="25">
        <v>9387410420.9519997</v>
      </c>
      <c r="K34" s="23"/>
      <c r="L34" s="25">
        <v>940134</v>
      </c>
      <c r="M34" s="23"/>
      <c r="N34" s="25">
        <v>9652216809</v>
      </c>
      <c r="O34" s="23"/>
      <c r="P34" s="25">
        <v>0</v>
      </c>
      <c r="Q34" s="23"/>
      <c r="R34" s="25">
        <v>0</v>
      </c>
      <c r="S34" s="23"/>
      <c r="T34" s="25">
        <v>1984780</v>
      </c>
      <c r="U34" s="23"/>
      <c r="V34" s="25">
        <v>10440</v>
      </c>
      <c r="W34" s="23"/>
      <c r="X34" s="25">
        <v>19791725431</v>
      </c>
      <c r="Y34" s="23"/>
      <c r="Z34" s="25">
        <v>20597812635.959999</v>
      </c>
      <c r="AA34" s="22"/>
      <c r="AB34" s="38">
        <f t="shared" si="0"/>
        <v>0.59328521915405663</v>
      </c>
    </row>
    <row r="35" spans="1:28" ht="21.75" customHeight="1">
      <c r="A35" s="125" t="s">
        <v>45</v>
      </c>
      <c r="B35" s="125"/>
      <c r="C35" s="125"/>
      <c r="E35" s="122">
        <v>1135308</v>
      </c>
      <c r="F35" s="122"/>
      <c r="G35" s="23"/>
      <c r="H35" s="25">
        <v>12949323048</v>
      </c>
      <c r="I35" s="23"/>
      <c r="J35" s="25">
        <v>15394590346.253401</v>
      </c>
      <c r="K35" s="23"/>
      <c r="L35" s="25">
        <v>2000000</v>
      </c>
      <c r="M35" s="23"/>
      <c r="N35" s="25">
        <v>31419129723</v>
      </c>
      <c r="O35" s="23"/>
      <c r="P35" s="25">
        <v>0</v>
      </c>
      <c r="Q35" s="23"/>
      <c r="R35" s="25">
        <v>0</v>
      </c>
      <c r="S35" s="23"/>
      <c r="T35" s="25">
        <v>3135308</v>
      </c>
      <c r="U35" s="23"/>
      <c r="V35" s="25">
        <v>15460</v>
      </c>
      <c r="W35" s="23"/>
      <c r="X35" s="25">
        <v>44368452771</v>
      </c>
      <c r="Y35" s="23"/>
      <c r="Z35" s="25">
        <v>48183454103.003998</v>
      </c>
      <c r="AA35" s="22"/>
      <c r="AB35" s="38">
        <f t="shared" si="0"/>
        <v>1.38784305073216</v>
      </c>
    </row>
    <row r="36" spans="1:28" ht="21.75" customHeight="1">
      <c r="A36" s="125" t="s">
        <v>46</v>
      </c>
      <c r="B36" s="125"/>
      <c r="C36" s="125"/>
      <c r="E36" s="122">
        <v>8000000</v>
      </c>
      <c r="F36" s="122"/>
      <c r="G36" s="23"/>
      <c r="H36" s="25">
        <v>15096000000</v>
      </c>
      <c r="I36" s="23"/>
      <c r="J36" s="25">
        <v>14759654400</v>
      </c>
      <c r="K36" s="23"/>
      <c r="L36" s="25">
        <v>20585968</v>
      </c>
      <c r="M36" s="23"/>
      <c r="N36" s="25">
        <v>45365481482</v>
      </c>
      <c r="O36" s="23"/>
      <c r="P36" s="25">
        <v>0</v>
      </c>
      <c r="Q36" s="23"/>
      <c r="R36" s="25">
        <v>0</v>
      </c>
      <c r="S36" s="23"/>
      <c r="T36" s="25">
        <v>28585968</v>
      </c>
      <c r="U36" s="23"/>
      <c r="V36" s="25">
        <v>2167</v>
      </c>
      <c r="W36" s="23"/>
      <c r="X36" s="25">
        <v>60461481482</v>
      </c>
      <c r="Y36" s="23"/>
      <c r="Z36" s="25">
        <v>61577215189.6968</v>
      </c>
      <c r="AA36" s="22"/>
      <c r="AB36" s="38">
        <f t="shared" si="0"/>
        <v>1.7736277270983678</v>
      </c>
    </row>
    <row r="37" spans="1:28" ht="21.75" customHeight="1">
      <c r="A37" s="125" t="s">
        <v>47</v>
      </c>
      <c r="B37" s="125"/>
      <c r="C37" s="125"/>
      <c r="E37" s="122">
        <v>927177</v>
      </c>
      <c r="F37" s="122"/>
      <c r="G37" s="23"/>
      <c r="H37" s="25">
        <v>20277360990</v>
      </c>
      <c r="I37" s="23"/>
      <c r="J37" s="25">
        <v>19493115278.377499</v>
      </c>
      <c r="K37" s="23"/>
      <c r="L37" s="25">
        <v>0</v>
      </c>
      <c r="M37" s="23"/>
      <c r="N37" s="25">
        <v>0</v>
      </c>
      <c r="O37" s="23"/>
      <c r="P37" s="25">
        <v>-753931</v>
      </c>
      <c r="Q37" s="23"/>
      <c r="R37" s="25">
        <v>17483522190</v>
      </c>
      <c r="S37" s="23"/>
      <c r="T37" s="25">
        <v>173246</v>
      </c>
      <c r="U37" s="23"/>
      <c r="V37" s="25">
        <v>23700</v>
      </c>
      <c r="W37" s="23"/>
      <c r="X37" s="25">
        <v>3788890020</v>
      </c>
      <c r="Y37" s="23"/>
      <c r="Z37" s="25">
        <v>4081499915.3099999</v>
      </c>
      <c r="AA37" s="22"/>
      <c r="AB37" s="38">
        <f t="shared" si="0"/>
        <v>0.11756071455395578</v>
      </c>
    </row>
    <row r="38" spans="1:28" ht="21.75" customHeight="1">
      <c r="A38" s="125" t="s">
        <v>48</v>
      </c>
      <c r="B38" s="125"/>
      <c r="C38" s="125"/>
      <c r="E38" s="122">
        <v>13600000</v>
      </c>
      <c r="F38" s="122"/>
      <c r="G38" s="23"/>
      <c r="H38" s="25">
        <v>41762316209</v>
      </c>
      <c r="I38" s="23"/>
      <c r="J38" s="25">
        <v>87874020000</v>
      </c>
      <c r="K38" s="23"/>
      <c r="L38" s="25">
        <v>0</v>
      </c>
      <c r="M38" s="23"/>
      <c r="N38" s="25">
        <v>0</v>
      </c>
      <c r="O38" s="23"/>
      <c r="P38" s="25">
        <v>-4031212</v>
      </c>
      <c r="Q38" s="23"/>
      <c r="R38" s="25">
        <v>29069628042</v>
      </c>
      <c r="S38" s="23"/>
      <c r="T38" s="25">
        <v>9568788</v>
      </c>
      <c r="U38" s="23"/>
      <c r="V38" s="25">
        <v>7680</v>
      </c>
      <c r="W38" s="23"/>
      <c r="X38" s="25">
        <v>29383437518</v>
      </c>
      <c r="Y38" s="23"/>
      <c r="Z38" s="25">
        <v>73051036503.552002</v>
      </c>
      <c r="AA38" s="22"/>
      <c r="AB38" s="38">
        <f t="shared" si="0"/>
        <v>2.1041117796060047</v>
      </c>
    </row>
    <row r="39" spans="1:28" ht="21.75" customHeight="1">
      <c r="A39" s="125" t="s">
        <v>49</v>
      </c>
      <c r="B39" s="125"/>
      <c r="C39" s="125"/>
      <c r="E39" s="122">
        <v>1743376</v>
      </c>
      <c r="F39" s="122"/>
      <c r="G39" s="23"/>
      <c r="H39" s="25">
        <v>5429201305</v>
      </c>
      <c r="I39" s="23"/>
      <c r="J39" s="25">
        <v>6257873518.1208</v>
      </c>
      <c r="K39" s="23"/>
      <c r="L39" s="25">
        <v>0</v>
      </c>
      <c r="M39" s="23"/>
      <c r="N39" s="25">
        <v>0</v>
      </c>
      <c r="O39" s="23"/>
      <c r="P39" s="25">
        <v>0</v>
      </c>
      <c r="Q39" s="23"/>
      <c r="R39" s="25">
        <v>0</v>
      </c>
      <c r="S39" s="23"/>
      <c r="T39" s="25">
        <v>1743376</v>
      </c>
      <c r="U39" s="23"/>
      <c r="V39" s="25">
        <v>4195</v>
      </c>
      <c r="W39" s="23"/>
      <c r="X39" s="25">
        <v>5429201305</v>
      </c>
      <c r="Y39" s="23"/>
      <c r="Z39" s="25">
        <v>7269947219.1960001</v>
      </c>
      <c r="AA39" s="22"/>
      <c r="AB39" s="38">
        <f t="shared" si="0"/>
        <v>0.20939855631316653</v>
      </c>
    </row>
    <row r="40" spans="1:28" ht="21.75" customHeight="1">
      <c r="A40" s="125" t="s">
        <v>50</v>
      </c>
      <c r="B40" s="125"/>
      <c r="C40" s="125"/>
      <c r="E40" s="122">
        <v>1227620</v>
      </c>
      <c r="F40" s="122"/>
      <c r="G40" s="23"/>
      <c r="H40" s="25">
        <v>8344224804</v>
      </c>
      <c r="I40" s="23"/>
      <c r="J40" s="25">
        <v>4977667581.2189999</v>
      </c>
      <c r="K40" s="23"/>
      <c r="L40" s="25">
        <v>0</v>
      </c>
      <c r="M40" s="23"/>
      <c r="N40" s="25">
        <v>0</v>
      </c>
      <c r="O40" s="23"/>
      <c r="P40" s="25">
        <v>0</v>
      </c>
      <c r="Q40" s="23"/>
      <c r="R40" s="25">
        <v>0</v>
      </c>
      <c r="S40" s="23"/>
      <c r="T40" s="25">
        <v>1227620</v>
      </c>
      <c r="U40" s="23"/>
      <c r="V40" s="25">
        <v>4239</v>
      </c>
      <c r="W40" s="23"/>
      <c r="X40" s="25">
        <v>8344224804</v>
      </c>
      <c r="Y40" s="23"/>
      <c r="Z40" s="25">
        <v>5172918086.9790001</v>
      </c>
      <c r="AA40" s="22"/>
      <c r="AB40" s="38">
        <f t="shared" si="0"/>
        <v>0.14899717242506524</v>
      </c>
    </row>
    <row r="41" spans="1:28" ht="21.75" customHeight="1">
      <c r="A41" s="125" t="s">
        <v>51</v>
      </c>
      <c r="B41" s="125"/>
      <c r="C41" s="125"/>
      <c r="E41" s="122">
        <v>5507044</v>
      </c>
      <c r="F41" s="122"/>
      <c r="G41" s="23"/>
      <c r="H41" s="25">
        <v>111501299925</v>
      </c>
      <c r="I41" s="23"/>
      <c r="J41" s="25">
        <v>82442612948.292007</v>
      </c>
      <c r="K41" s="23"/>
      <c r="L41" s="25">
        <v>4922236</v>
      </c>
      <c r="M41" s="23"/>
      <c r="N41" s="25">
        <v>86422464716</v>
      </c>
      <c r="O41" s="23"/>
      <c r="P41" s="25">
        <v>0</v>
      </c>
      <c r="Q41" s="23"/>
      <c r="R41" s="25">
        <v>0</v>
      </c>
      <c r="S41" s="23"/>
      <c r="T41" s="25">
        <v>10429280</v>
      </c>
      <c r="U41" s="23"/>
      <c r="V41" s="25">
        <v>19670</v>
      </c>
      <c r="W41" s="23"/>
      <c r="X41" s="25">
        <v>197923764641</v>
      </c>
      <c r="Y41" s="23"/>
      <c r="Z41" s="25">
        <v>203923331171.28</v>
      </c>
      <c r="AA41" s="22"/>
      <c r="AB41" s="38">
        <f t="shared" si="0"/>
        <v>5.8736672851058493</v>
      </c>
    </row>
    <row r="42" spans="1:28" ht="21.75" customHeight="1">
      <c r="A42" s="125" t="s">
        <v>52</v>
      </c>
      <c r="B42" s="125"/>
      <c r="C42" s="125"/>
      <c r="E42" s="122">
        <v>194</v>
      </c>
      <c r="F42" s="122"/>
      <c r="G42" s="23"/>
      <c r="H42" s="25">
        <v>2396898</v>
      </c>
      <c r="I42" s="23"/>
      <c r="J42" s="25">
        <v>6736100.301</v>
      </c>
      <c r="K42" s="23"/>
      <c r="L42" s="25">
        <v>0</v>
      </c>
      <c r="M42" s="23"/>
      <c r="N42" s="25">
        <v>0</v>
      </c>
      <c r="O42" s="23"/>
      <c r="P42" s="25">
        <v>0</v>
      </c>
      <c r="Q42" s="23"/>
      <c r="R42" s="25">
        <v>0</v>
      </c>
      <c r="S42" s="23"/>
      <c r="T42" s="25">
        <v>194</v>
      </c>
      <c r="U42" s="23"/>
      <c r="V42" s="25">
        <v>39120</v>
      </c>
      <c r="W42" s="23"/>
      <c r="X42" s="25">
        <v>2396898</v>
      </c>
      <c r="Y42" s="23"/>
      <c r="Z42" s="25">
        <v>7544123.784</v>
      </c>
      <c r="AA42" s="22"/>
      <c r="AB42" s="38">
        <f t="shared" si="0"/>
        <v>2.1729574938951604E-4</v>
      </c>
    </row>
    <row r="43" spans="1:28" ht="21.75" customHeight="1">
      <c r="A43" s="125" t="s">
        <v>53</v>
      </c>
      <c r="B43" s="125"/>
      <c r="C43" s="125"/>
      <c r="E43" s="122">
        <v>9890993</v>
      </c>
      <c r="F43" s="122"/>
      <c r="G43" s="23"/>
      <c r="H43" s="25">
        <v>52259417638</v>
      </c>
      <c r="I43" s="23"/>
      <c r="J43" s="25">
        <v>62827384770.643501</v>
      </c>
      <c r="K43" s="23"/>
      <c r="L43" s="25">
        <v>0</v>
      </c>
      <c r="M43" s="23"/>
      <c r="N43" s="25">
        <v>0</v>
      </c>
      <c r="O43" s="23"/>
      <c r="P43" s="25">
        <v>-1000000</v>
      </c>
      <c r="Q43" s="23"/>
      <c r="R43" s="25">
        <v>7103481369</v>
      </c>
      <c r="S43" s="23"/>
      <c r="T43" s="25">
        <v>8890993</v>
      </c>
      <c r="U43" s="23"/>
      <c r="V43" s="25">
        <v>7940</v>
      </c>
      <c r="W43" s="23"/>
      <c r="X43" s="25">
        <v>46975881636</v>
      </c>
      <c r="Y43" s="23"/>
      <c r="Z43" s="25">
        <v>70174447237.701004</v>
      </c>
      <c r="AA43" s="22"/>
      <c r="AB43" s="38">
        <f t="shared" si="0"/>
        <v>2.0212564821446057</v>
      </c>
    </row>
    <row r="44" spans="1:28" ht="21.75" customHeight="1">
      <c r="A44" s="125" t="s">
        <v>54</v>
      </c>
      <c r="B44" s="125"/>
      <c r="C44" s="125"/>
      <c r="E44" s="122">
        <v>4400000</v>
      </c>
      <c r="F44" s="122"/>
      <c r="G44" s="23"/>
      <c r="H44" s="25">
        <v>21310932765</v>
      </c>
      <c r="I44" s="23"/>
      <c r="J44" s="25">
        <v>16804216440</v>
      </c>
      <c r="K44" s="23"/>
      <c r="L44" s="25">
        <v>0</v>
      </c>
      <c r="M44" s="23"/>
      <c r="N44" s="25">
        <v>0</v>
      </c>
      <c r="O44" s="23"/>
      <c r="P44" s="25">
        <v>0</v>
      </c>
      <c r="Q44" s="23"/>
      <c r="R44" s="25">
        <v>0</v>
      </c>
      <c r="S44" s="23"/>
      <c r="T44" s="25">
        <v>4400000</v>
      </c>
      <c r="U44" s="23"/>
      <c r="V44" s="25">
        <v>4949</v>
      </c>
      <c r="W44" s="23"/>
      <c r="X44" s="25">
        <v>21310932765</v>
      </c>
      <c r="Y44" s="23"/>
      <c r="Z44" s="25">
        <v>21646035180</v>
      </c>
      <c r="AA44" s="22"/>
      <c r="AB44" s="38">
        <f t="shared" si="0"/>
        <v>0.62347749989542434</v>
      </c>
    </row>
    <row r="45" spans="1:28" ht="21.75" customHeight="1">
      <c r="A45" s="125" t="s">
        <v>65</v>
      </c>
      <c r="B45" s="125"/>
      <c r="C45" s="125"/>
      <c r="E45" s="122">
        <v>2540623</v>
      </c>
      <c r="F45" s="122"/>
      <c r="G45" s="23"/>
      <c r="H45" s="25">
        <v>20394705107</v>
      </c>
      <c r="I45" s="23"/>
      <c r="J45" s="25">
        <v>12753806780.407499</v>
      </c>
      <c r="K45" s="23"/>
      <c r="L45" s="25">
        <v>1399297</v>
      </c>
      <c r="M45" s="23"/>
      <c r="N45" s="25">
        <v>9258166842</v>
      </c>
      <c r="O45" s="23"/>
      <c r="P45" s="25">
        <v>-2540623</v>
      </c>
      <c r="Q45" s="23"/>
      <c r="R45" s="25">
        <v>13460948615</v>
      </c>
      <c r="S45" s="23"/>
      <c r="T45" s="25">
        <v>1399297</v>
      </c>
      <c r="U45" s="23"/>
      <c r="V45" s="25">
        <v>7010</v>
      </c>
      <c r="W45" s="23"/>
      <c r="X45" s="25">
        <v>9258166842</v>
      </c>
      <c r="Y45" s="23"/>
      <c r="Z45" s="25">
        <v>9750707991.7784996</v>
      </c>
      <c r="AA45" s="22"/>
      <c r="AB45" s="38">
        <f t="shared" si="0"/>
        <v>0.28085268227510995</v>
      </c>
    </row>
    <row r="46" spans="1:28" ht="21.75" customHeight="1">
      <c r="A46" s="125" t="s">
        <v>261</v>
      </c>
      <c r="B46" s="125"/>
      <c r="C46" s="125"/>
      <c r="E46" s="25"/>
      <c r="F46" s="44">
        <f t="shared" ref="F46:Y46" si="1">SUM(E9:F45)</f>
        <v>108915049</v>
      </c>
      <c r="G46" s="44">
        <f t="shared" si="1"/>
        <v>0</v>
      </c>
      <c r="H46" s="44">
        <f t="shared" si="1"/>
        <v>1328322449671</v>
      </c>
      <c r="I46" s="44">
        <f t="shared" si="1"/>
        <v>1328322449671</v>
      </c>
      <c r="J46" s="44">
        <f t="shared" si="1"/>
        <v>1477373758570.9487</v>
      </c>
      <c r="K46" s="44">
        <f t="shared" si="1"/>
        <v>1477373758570.9487</v>
      </c>
      <c r="L46" s="44">
        <f t="shared" si="1"/>
        <v>35260135</v>
      </c>
      <c r="M46" s="44">
        <f t="shared" si="1"/>
        <v>35260135</v>
      </c>
      <c r="N46" s="44">
        <f t="shared" si="1"/>
        <v>275865285202</v>
      </c>
      <c r="O46" s="44">
        <f t="shared" si="1"/>
        <v>275865285202</v>
      </c>
      <c r="P46" s="44">
        <f t="shared" si="1"/>
        <v>-23023122</v>
      </c>
      <c r="Q46" s="44">
        <f t="shared" si="1"/>
        <v>-23023122</v>
      </c>
      <c r="R46" s="44">
        <f t="shared" si="1"/>
        <v>354524766226</v>
      </c>
      <c r="S46" s="44">
        <f t="shared" si="1"/>
        <v>354524766226</v>
      </c>
      <c r="T46" s="44">
        <f t="shared" si="1"/>
        <v>121152062</v>
      </c>
      <c r="U46" s="44">
        <f t="shared" si="1"/>
        <v>121152062</v>
      </c>
      <c r="V46" s="44">
        <f t="shared" si="1"/>
        <v>1183357</v>
      </c>
      <c r="W46" s="44">
        <f t="shared" si="1"/>
        <v>1183357</v>
      </c>
      <c r="X46" s="44">
        <f t="shared" si="1"/>
        <v>1316210274159</v>
      </c>
      <c r="Y46" s="44">
        <f t="shared" si="1"/>
        <v>1316210274159</v>
      </c>
      <c r="Z46" s="44">
        <f>SUM(Z9:Z45)</f>
        <v>1527504320557.0896</v>
      </c>
      <c r="AA46" s="44">
        <f>SUM(Z9:AA45)</f>
        <v>1527504320557.0896</v>
      </c>
      <c r="AB46" s="50">
        <f>SUM(AA9:AB45)</f>
        <v>43.997183176544794</v>
      </c>
    </row>
    <row r="47" spans="1:28" ht="21.75" customHeight="1">
      <c r="A47" s="6"/>
      <c r="B47" s="6"/>
      <c r="C47" s="6"/>
      <c r="E47" s="25"/>
      <c r="F47" s="25"/>
      <c r="G47" s="23"/>
      <c r="H47" s="25"/>
      <c r="I47" s="23"/>
      <c r="J47" s="25"/>
      <c r="K47" s="23"/>
      <c r="L47" s="25"/>
      <c r="M47" s="23"/>
      <c r="N47" s="25"/>
      <c r="O47" s="23"/>
      <c r="P47" s="25"/>
      <c r="Q47" s="23"/>
      <c r="R47" s="25"/>
      <c r="S47" s="23"/>
      <c r="T47" s="25"/>
      <c r="U47" s="23"/>
      <c r="V47" s="25"/>
      <c r="W47" s="23"/>
      <c r="X47" s="25"/>
      <c r="Y47" s="23"/>
      <c r="Z47" s="25"/>
      <c r="AA47" s="22"/>
      <c r="AB47" s="38"/>
    </row>
    <row r="48" spans="1:28" ht="21.75" customHeight="1">
      <c r="A48" s="6"/>
      <c r="B48" s="6"/>
      <c r="C48" s="6"/>
      <c r="E48" s="25"/>
      <c r="F48" s="25"/>
      <c r="G48" s="23"/>
      <c r="H48" s="25"/>
      <c r="I48" s="23"/>
      <c r="J48" s="25"/>
      <c r="K48" s="23"/>
      <c r="L48" s="25"/>
      <c r="M48" s="23"/>
      <c r="N48" s="25"/>
      <c r="O48" s="23"/>
      <c r="P48" s="25"/>
      <c r="Q48" s="23"/>
      <c r="R48" s="25"/>
      <c r="S48" s="23"/>
      <c r="T48" s="25"/>
      <c r="U48" s="23"/>
      <c r="V48" s="25"/>
      <c r="W48" s="23"/>
      <c r="X48" s="25"/>
      <c r="Y48" s="23"/>
      <c r="Z48" s="25"/>
      <c r="AA48" s="22"/>
      <c r="AB48" s="38"/>
    </row>
    <row r="49" spans="1:28" ht="24">
      <c r="A49" s="126" t="s">
        <v>5</v>
      </c>
      <c r="B49" s="126"/>
      <c r="C49" s="126" t="s">
        <v>262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</row>
    <row r="50" spans="1:28" ht="14.45" customHeight="1">
      <c r="F50" s="127" t="s">
        <v>7</v>
      </c>
      <c r="G50" s="127"/>
      <c r="H50" s="127"/>
      <c r="I50" s="127"/>
      <c r="J50" s="127"/>
      <c r="L50" s="127" t="s">
        <v>8</v>
      </c>
      <c r="M50" s="127"/>
      <c r="N50" s="127"/>
      <c r="O50" s="127"/>
      <c r="P50" s="127"/>
      <c r="Q50" s="127"/>
      <c r="R50" s="127"/>
      <c r="T50" s="127" t="s">
        <v>9</v>
      </c>
      <c r="U50" s="127"/>
      <c r="V50" s="127"/>
      <c r="W50" s="127"/>
      <c r="X50" s="127"/>
      <c r="Y50" s="127"/>
      <c r="Z50" s="127"/>
      <c r="AA50" s="127"/>
      <c r="AB50" s="127"/>
    </row>
    <row r="51" spans="1:28" ht="21">
      <c r="F51" s="3"/>
      <c r="G51" s="3"/>
      <c r="H51" s="3"/>
      <c r="I51" s="3"/>
      <c r="J51" s="3"/>
      <c r="L51" s="128" t="s">
        <v>10</v>
      </c>
      <c r="M51" s="128"/>
      <c r="N51" s="128"/>
      <c r="O51" s="3"/>
      <c r="P51" s="128" t="s">
        <v>11</v>
      </c>
      <c r="Q51" s="128"/>
      <c r="R51" s="128"/>
      <c r="T51" s="3"/>
      <c r="U51" s="3"/>
      <c r="V51" s="3"/>
      <c r="W51" s="3"/>
      <c r="X51" s="3"/>
      <c r="Y51" s="3"/>
      <c r="Z51" s="3"/>
      <c r="AA51" s="3"/>
      <c r="AB51" s="3"/>
    </row>
    <row r="52" spans="1:28" ht="20.25" customHeight="1">
      <c r="A52" s="127" t="s">
        <v>12</v>
      </c>
      <c r="B52" s="127"/>
      <c r="C52" s="127"/>
      <c r="E52" s="127" t="s">
        <v>13</v>
      </c>
      <c r="F52" s="127"/>
      <c r="H52" s="2" t="s">
        <v>14</v>
      </c>
      <c r="J52" s="2" t="s">
        <v>15</v>
      </c>
      <c r="L52" s="4" t="s">
        <v>13</v>
      </c>
      <c r="M52" s="3"/>
      <c r="N52" s="4" t="s">
        <v>14</v>
      </c>
      <c r="P52" s="4" t="s">
        <v>13</v>
      </c>
      <c r="Q52" s="3"/>
      <c r="R52" s="4" t="s">
        <v>16</v>
      </c>
      <c r="T52" s="2" t="s">
        <v>13</v>
      </c>
      <c r="V52" s="2" t="s">
        <v>17</v>
      </c>
      <c r="X52" s="2" t="s">
        <v>14</v>
      </c>
      <c r="Z52" s="2" t="s">
        <v>15</v>
      </c>
      <c r="AB52" s="2" t="s">
        <v>18</v>
      </c>
    </row>
    <row r="53" spans="1:28" ht="20.25" customHeight="1">
      <c r="A53" s="125" t="s">
        <v>256</v>
      </c>
      <c r="B53" s="125"/>
      <c r="C53" s="125"/>
      <c r="E53" s="129">
        <f>F46</f>
        <v>108915049</v>
      </c>
      <c r="F53" s="129"/>
      <c r="H53" s="53">
        <f>H46</f>
        <v>1328322449671</v>
      </c>
      <c r="I53" s="53"/>
      <c r="J53" s="53">
        <f>J46</f>
        <v>1477373758570.9487</v>
      </c>
      <c r="K53" s="54"/>
      <c r="L53" s="53">
        <f>L46</f>
        <v>35260135</v>
      </c>
      <c r="M53" s="53"/>
      <c r="N53" s="53">
        <f>N46</f>
        <v>275865285202</v>
      </c>
      <c r="O53" s="53"/>
      <c r="P53" s="53">
        <f>P46</f>
        <v>-23023122</v>
      </c>
      <c r="Q53" s="53"/>
      <c r="R53" s="53">
        <f>R46</f>
        <v>354524766226</v>
      </c>
      <c r="S53" s="54"/>
      <c r="T53" s="53">
        <f>T46</f>
        <v>121152062</v>
      </c>
      <c r="U53" s="53"/>
      <c r="V53" s="53">
        <f>V46</f>
        <v>1183357</v>
      </c>
      <c r="W53" s="53"/>
      <c r="X53" s="53">
        <f>X46</f>
        <v>1316210274159</v>
      </c>
      <c r="Y53" s="53"/>
      <c r="Z53" s="24">
        <f>Z46</f>
        <v>1527504320557.0896</v>
      </c>
      <c r="AB53" s="52">
        <f>AB46</f>
        <v>43.997183176544794</v>
      </c>
    </row>
    <row r="54" spans="1:28" ht="21.75" customHeight="1">
      <c r="A54" s="125" t="s">
        <v>66</v>
      </c>
      <c r="B54" s="125"/>
      <c r="C54" s="125"/>
      <c r="E54" s="122">
        <v>2599258</v>
      </c>
      <c r="F54" s="122"/>
      <c r="G54" s="23"/>
      <c r="H54" s="25">
        <v>32251904006</v>
      </c>
      <c r="I54" s="23"/>
      <c r="J54" s="25">
        <v>37829304746.550903</v>
      </c>
      <c r="K54" s="23"/>
      <c r="L54" s="25">
        <v>2100000</v>
      </c>
      <c r="M54" s="23"/>
      <c r="N54" s="25">
        <v>37908145982</v>
      </c>
      <c r="O54" s="23"/>
      <c r="P54" s="25">
        <v>-900000</v>
      </c>
      <c r="Q54" s="23"/>
      <c r="R54" s="25">
        <v>13875944028</v>
      </c>
      <c r="S54" s="23"/>
      <c r="T54" s="25">
        <v>3799258</v>
      </c>
      <c r="U54" s="23"/>
      <c r="V54" s="25">
        <v>17130</v>
      </c>
      <c r="W54" s="23"/>
      <c r="X54" s="25">
        <v>58992742392</v>
      </c>
      <c r="Y54" s="23"/>
      <c r="Z54" s="25">
        <v>64694055867.237</v>
      </c>
      <c r="AA54" s="22"/>
      <c r="AB54" s="38">
        <f t="shared" si="0"/>
        <v>1.8634030608740713</v>
      </c>
    </row>
    <row r="55" spans="1:28" ht="21.75" customHeight="1">
      <c r="A55" s="125" t="s">
        <v>55</v>
      </c>
      <c r="B55" s="125"/>
      <c r="C55" s="125"/>
      <c r="E55" s="122">
        <v>1000000</v>
      </c>
      <c r="F55" s="122"/>
      <c r="G55" s="23"/>
      <c r="H55" s="25">
        <v>14585231339</v>
      </c>
      <c r="I55" s="23"/>
      <c r="J55" s="25">
        <v>12405744000</v>
      </c>
      <c r="K55" s="23"/>
      <c r="L55" s="25">
        <v>0</v>
      </c>
      <c r="M55" s="23"/>
      <c r="N55" s="25">
        <v>0</v>
      </c>
      <c r="O55" s="23"/>
      <c r="P55" s="25">
        <v>0</v>
      </c>
      <c r="Q55" s="23"/>
      <c r="R55" s="25">
        <v>0</v>
      </c>
      <c r="S55" s="23"/>
      <c r="T55" s="25">
        <v>1000000</v>
      </c>
      <c r="U55" s="23"/>
      <c r="V55" s="25">
        <v>13280</v>
      </c>
      <c r="W55" s="23"/>
      <c r="X55" s="25">
        <v>14585231339</v>
      </c>
      <c r="Y55" s="23"/>
      <c r="Z55" s="25">
        <v>13200984000</v>
      </c>
      <c r="AA55" s="22"/>
      <c r="AB55" s="38">
        <f t="shared" ref="AB55:AB64" si="2">Z55/3471822990185*100</f>
        <v>0.38023205783589131</v>
      </c>
    </row>
    <row r="56" spans="1:28" ht="21.75" customHeight="1">
      <c r="A56" s="125" t="s">
        <v>56</v>
      </c>
      <c r="B56" s="125"/>
      <c r="C56" s="125"/>
      <c r="E56" s="122">
        <v>9931010</v>
      </c>
      <c r="F56" s="122"/>
      <c r="G56" s="23"/>
      <c r="H56" s="25">
        <v>56908638694</v>
      </c>
      <c r="I56" s="23"/>
      <c r="J56" s="25">
        <v>36526105814.849998</v>
      </c>
      <c r="K56" s="23"/>
      <c r="L56" s="25">
        <v>7658461</v>
      </c>
      <c r="M56" s="23"/>
      <c r="N56" s="25">
        <v>4698505860</v>
      </c>
      <c r="O56" s="23"/>
      <c r="P56" s="25">
        <v>-90373</v>
      </c>
      <c r="Q56" s="23"/>
      <c r="R56" s="25">
        <v>345682337</v>
      </c>
      <c r="S56" s="23"/>
      <c r="T56" s="25">
        <v>17499098</v>
      </c>
      <c r="U56" s="23"/>
      <c r="V56" s="25">
        <v>2572</v>
      </c>
      <c r="W56" s="23"/>
      <c r="X56" s="25">
        <v>61107130432</v>
      </c>
      <c r="Y56" s="23"/>
      <c r="Z56" s="25">
        <v>44739884359.666801</v>
      </c>
      <c r="AA56" s="22"/>
      <c r="AB56" s="38">
        <f t="shared" si="2"/>
        <v>1.2886568378096601</v>
      </c>
    </row>
    <row r="57" spans="1:28" ht="21.75" customHeight="1">
      <c r="A57" s="125" t="s">
        <v>57</v>
      </c>
      <c r="B57" s="125"/>
      <c r="C57" s="125"/>
      <c r="E57" s="122">
        <v>362898</v>
      </c>
      <c r="F57" s="122"/>
      <c r="G57" s="23"/>
      <c r="H57" s="25">
        <v>844690848</v>
      </c>
      <c r="I57" s="23"/>
      <c r="J57" s="25">
        <v>432165030.76620001</v>
      </c>
      <c r="K57" s="23"/>
      <c r="L57" s="25">
        <v>0</v>
      </c>
      <c r="M57" s="23"/>
      <c r="N57" s="25">
        <v>0</v>
      </c>
      <c r="O57" s="23"/>
      <c r="P57" s="25">
        <v>0</v>
      </c>
      <c r="Q57" s="23"/>
      <c r="R57" s="25">
        <v>0</v>
      </c>
      <c r="S57" s="23"/>
      <c r="T57" s="25">
        <v>362898</v>
      </c>
      <c r="U57" s="23"/>
      <c r="V57" s="25">
        <v>1364</v>
      </c>
      <c r="W57" s="23"/>
      <c r="X57" s="25">
        <v>844690848</v>
      </c>
      <c r="Y57" s="23"/>
      <c r="Z57" s="25">
        <v>492047664.41159999</v>
      </c>
      <c r="AA57" s="22"/>
      <c r="AB57" s="38">
        <f t="shared" si="2"/>
        <v>1.417260228423629E-2</v>
      </c>
    </row>
    <row r="58" spans="1:28" ht="18.75">
      <c r="A58" s="125" t="s">
        <v>58</v>
      </c>
      <c r="B58" s="125"/>
      <c r="C58" s="125"/>
      <c r="E58" s="122">
        <v>1800000</v>
      </c>
      <c r="F58" s="122"/>
      <c r="G58" s="23"/>
      <c r="H58" s="25">
        <v>3260266501</v>
      </c>
      <c r="I58" s="23"/>
      <c r="J58" s="25">
        <v>3136625370</v>
      </c>
      <c r="K58" s="23"/>
      <c r="L58" s="25">
        <v>0</v>
      </c>
      <c r="M58" s="23"/>
      <c r="N58" s="25">
        <v>0</v>
      </c>
      <c r="O58" s="23"/>
      <c r="P58" s="25">
        <v>-1800000</v>
      </c>
      <c r="Q58" s="23"/>
      <c r="R58" s="25">
        <v>3417345124</v>
      </c>
      <c r="S58" s="23"/>
      <c r="T58" s="25">
        <v>0</v>
      </c>
      <c r="U58" s="23"/>
      <c r="V58" s="25">
        <v>0</v>
      </c>
      <c r="W58" s="23"/>
      <c r="X58" s="25">
        <v>0</v>
      </c>
      <c r="Y58" s="23"/>
      <c r="Z58" s="25">
        <v>0</v>
      </c>
      <c r="AA58" s="22"/>
      <c r="AB58" s="38">
        <f t="shared" si="2"/>
        <v>0</v>
      </c>
    </row>
    <row r="59" spans="1:28" ht="21.75" customHeight="1">
      <c r="A59" s="125" t="s">
        <v>59</v>
      </c>
      <c r="B59" s="125"/>
      <c r="C59" s="125"/>
      <c r="E59" s="122">
        <v>5601006</v>
      </c>
      <c r="F59" s="122"/>
      <c r="G59" s="23"/>
      <c r="H59" s="25">
        <v>48870040461</v>
      </c>
      <c r="I59" s="23"/>
      <c r="J59" s="25">
        <v>40421356903.818001</v>
      </c>
      <c r="K59" s="23"/>
      <c r="L59" s="25">
        <v>3738976</v>
      </c>
      <c r="M59" s="23"/>
      <c r="N59" s="25">
        <v>32174904319</v>
      </c>
      <c r="O59" s="23"/>
      <c r="P59" s="25">
        <v>-200000</v>
      </c>
      <c r="Q59" s="23"/>
      <c r="R59" s="25">
        <v>1564634710</v>
      </c>
      <c r="S59" s="23"/>
      <c r="T59" s="25">
        <v>9139982</v>
      </c>
      <c r="U59" s="23"/>
      <c r="V59" s="25">
        <v>8190</v>
      </c>
      <c r="W59" s="23"/>
      <c r="X59" s="25">
        <v>79299899677</v>
      </c>
      <c r="Y59" s="23"/>
      <c r="Z59" s="25">
        <v>74411056687.149002</v>
      </c>
      <c r="AA59" s="22"/>
      <c r="AB59" s="38">
        <f t="shared" si="2"/>
        <v>2.143284864968992</v>
      </c>
    </row>
    <row r="60" spans="1:28" ht="21.75" customHeight="1">
      <c r="A60" s="125" t="s">
        <v>60</v>
      </c>
      <c r="B60" s="125"/>
      <c r="C60" s="125"/>
      <c r="E60" s="122">
        <v>1260466</v>
      </c>
      <c r="F60" s="122"/>
      <c r="G60" s="23"/>
      <c r="H60" s="25">
        <v>13283315388</v>
      </c>
      <c r="I60" s="23"/>
      <c r="J60" s="25">
        <v>9560132314.2989998</v>
      </c>
      <c r="K60" s="23"/>
      <c r="L60" s="25">
        <v>0</v>
      </c>
      <c r="M60" s="23"/>
      <c r="N60" s="25">
        <v>0</v>
      </c>
      <c r="O60" s="23"/>
      <c r="P60" s="25">
        <v>-1260466</v>
      </c>
      <c r="Q60" s="23"/>
      <c r="R60" s="25">
        <v>12169464973</v>
      </c>
      <c r="S60" s="23"/>
      <c r="T60" s="25">
        <v>0</v>
      </c>
      <c r="U60" s="23"/>
      <c r="V60" s="25">
        <v>0</v>
      </c>
      <c r="W60" s="23"/>
      <c r="X60" s="25">
        <v>0</v>
      </c>
      <c r="Y60" s="23"/>
      <c r="Z60" s="25">
        <v>0</v>
      </c>
      <c r="AA60" s="22"/>
      <c r="AB60" s="38">
        <f t="shared" si="2"/>
        <v>0</v>
      </c>
    </row>
    <row r="61" spans="1:28" ht="21.75" customHeight="1">
      <c r="A61" s="125" t="s">
        <v>61</v>
      </c>
      <c r="B61" s="125"/>
      <c r="C61" s="125"/>
      <c r="E61" s="122">
        <v>860000</v>
      </c>
      <c r="F61" s="122"/>
      <c r="G61" s="23"/>
      <c r="H61" s="25">
        <v>6507633461</v>
      </c>
      <c r="I61" s="23"/>
      <c r="J61" s="25">
        <v>6001278660</v>
      </c>
      <c r="K61" s="23"/>
      <c r="L61" s="25">
        <v>0</v>
      </c>
      <c r="M61" s="23"/>
      <c r="N61" s="25">
        <v>0</v>
      </c>
      <c r="O61" s="23"/>
      <c r="P61" s="25">
        <v>-860000</v>
      </c>
      <c r="Q61" s="23"/>
      <c r="R61" s="25">
        <v>6514208495</v>
      </c>
      <c r="S61" s="23"/>
      <c r="T61" s="25">
        <v>0</v>
      </c>
      <c r="U61" s="23"/>
      <c r="V61" s="25">
        <v>0</v>
      </c>
      <c r="W61" s="23"/>
      <c r="X61" s="25">
        <v>0</v>
      </c>
      <c r="Y61" s="23"/>
      <c r="Z61" s="25">
        <v>0</v>
      </c>
      <c r="AA61" s="22"/>
      <c r="AB61" s="38">
        <f t="shared" si="2"/>
        <v>0</v>
      </c>
    </row>
    <row r="62" spans="1:28" ht="21.75" customHeight="1">
      <c r="A62" s="125" t="s">
        <v>62</v>
      </c>
      <c r="B62" s="125"/>
      <c r="C62" s="125"/>
      <c r="E62" s="122">
        <v>544508</v>
      </c>
      <c r="F62" s="122"/>
      <c r="G62" s="23"/>
      <c r="H62" s="25">
        <v>4838355601</v>
      </c>
      <c r="I62" s="23"/>
      <c r="J62" s="25">
        <v>5228650593.684</v>
      </c>
      <c r="K62" s="23"/>
      <c r="L62" s="25">
        <v>816762</v>
      </c>
      <c r="M62" s="23"/>
      <c r="N62" s="25">
        <v>0</v>
      </c>
      <c r="O62" s="23"/>
      <c r="P62" s="25">
        <v>0</v>
      </c>
      <c r="Q62" s="23"/>
      <c r="R62" s="25">
        <v>0</v>
      </c>
      <c r="S62" s="23"/>
      <c r="T62" s="25">
        <v>1361270</v>
      </c>
      <c r="U62" s="23"/>
      <c r="V62" s="25">
        <v>4575</v>
      </c>
      <c r="W62" s="23"/>
      <c r="X62" s="25">
        <v>4838355601</v>
      </c>
      <c r="Y62" s="23"/>
      <c r="Z62" s="25">
        <v>6190754779.0124998</v>
      </c>
      <c r="AA62" s="22"/>
      <c r="AB62" s="38">
        <f t="shared" si="2"/>
        <v>0.17831423999766241</v>
      </c>
    </row>
    <row r="63" spans="1:28" ht="21" customHeight="1">
      <c r="A63" s="125" t="s">
        <v>63</v>
      </c>
      <c r="B63" s="125"/>
      <c r="C63" s="125"/>
      <c r="E63" s="122">
        <v>4842213</v>
      </c>
      <c r="F63" s="122"/>
      <c r="G63" s="23"/>
      <c r="H63" s="25">
        <v>6061619963</v>
      </c>
      <c r="I63" s="23"/>
      <c r="J63" s="25">
        <v>7191222337.9791002</v>
      </c>
      <c r="K63" s="23"/>
      <c r="L63" s="25">
        <v>80000000</v>
      </c>
      <c r="M63" s="23"/>
      <c r="N63" s="25">
        <v>119561474024</v>
      </c>
      <c r="O63" s="23"/>
      <c r="P63" s="25">
        <v>-6800000</v>
      </c>
      <c r="Q63" s="23"/>
      <c r="R63" s="25">
        <v>10842980349</v>
      </c>
      <c r="S63" s="23"/>
      <c r="T63" s="25">
        <v>78042213</v>
      </c>
      <c r="U63" s="23"/>
      <c r="V63" s="25">
        <v>1522</v>
      </c>
      <c r="W63" s="23"/>
      <c r="X63" s="25">
        <v>116415052265</v>
      </c>
      <c r="Y63" s="23"/>
      <c r="Z63" s="25">
        <v>118073505709.293</v>
      </c>
      <c r="AA63" s="22"/>
      <c r="AB63" s="38">
        <f t="shared" si="2"/>
        <v>3.4009079968388978</v>
      </c>
    </row>
    <row r="64" spans="1:28" ht="21.75" customHeight="1">
      <c r="A64" s="125" t="s">
        <v>64</v>
      </c>
      <c r="B64" s="125"/>
      <c r="C64" s="125"/>
      <c r="E64" s="122">
        <v>2684135</v>
      </c>
      <c r="F64" s="122"/>
      <c r="G64" s="23"/>
      <c r="H64" s="25">
        <v>102128232011</v>
      </c>
      <c r="I64" s="23"/>
      <c r="J64" s="25">
        <v>118092956200.155</v>
      </c>
      <c r="K64" s="23"/>
      <c r="L64" s="25">
        <v>500000</v>
      </c>
      <c r="M64" s="23"/>
      <c r="N64" s="25">
        <v>28671582532</v>
      </c>
      <c r="O64" s="23"/>
      <c r="P64" s="25">
        <v>-264022</v>
      </c>
      <c r="Q64" s="23"/>
      <c r="R64" s="25">
        <v>13231778729</v>
      </c>
      <c r="S64" s="23"/>
      <c r="T64" s="25">
        <v>2920113</v>
      </c>
      <c r="U64" s="23"/>
      <c r="V64" s="25">
        <v>60370</v>
      </c>
      <c r="W64" s="23"/>
      <c r="X64" s="25">
        <v>120754082839</v>
      </c>
      <c r="Y64" s="23"/>
      <c r="Z64" s="25">
        <v>175238312840.23001</v>
      </c>
      <c r="AA64" s="22"/>
      <c r="AB64" s="38">
        <f t="shared" si="2"/>
        <v>5.0474437589599646</v>
      </c>
    </row>
    <row r="65" spans="1:28" ht="21.75" customHeight="1">
      <c r="A65" s="125" t="s">
        <v>67</v>
      </c>
      <c r="B65" s="125"/>
      <c r="C65" s="125"/>
      <c r="E65" s="122">
        <v>7787485</v>
      </c>
      <c r="F65" s="122"/>
      <c r="G65" s="23"/>
      <c r="H65" s="25">
        <v>50078971985</v>
      </c>
      <c r="I65" s="23"/>
      <c r="J65" s="25">
        <v>41407408484.273201</v>
      </c>
      <c r="K65" s="23"/>
      <c r="L65" s="25">
        <v>7115852</v>
      </c>
      <c r="M65" s="23"/>
      <c r="N65" s="25">
        <v>46510904404</v>
      </c>
      <c r="O65" s="23"/>
      <c r="P65" s="25">
        <v>-2987485</v>
      </c>
      <c r="Q65" s="23"/>
      <c r="R65" s="25">
        <v>17224314987</v>
      </c>
      <c r="S65" s="23"/>
      <c r="T65" s="25">
        <v>11915852</v>
      </c>
      <c r="U65" s="23"/>
      <c r="V65" s="25">
        <v>6280</v>
      </c>
      <c r="W65" s="23"/>
      <c r="X65" s="25">
        <v>77378259587</v>
      </c>
      <c r="Y65" s="23"/>
      <c r="Z65" s="25">
        <v>74386302834.167999</v>
      </c>
      <c r="AA65" s="22"/>
      <c r="AB65" s="38">
        <f t="shared" si="0"/>
        <v>2.142571872024047</v>
      </c>
    </row>
    <row r="66" spans="1:28" ht="21.75" customHeight="1">
      <c r="A66" s="125" t="s">
        <v>68</v>
      </c>
      <c r="B66" s="125"/>
      <c r="C66" s="125"/>
      <c r="E66" s="122">
        <v>125000</v>
      </c>
      <c r="F66" s="122"/>
      <c r="G66" s="23"/>
      <c r="H66" s="25">
        <v>2414690535</v>
      </c>
      <c r="I66" s="23"/>
      <c r="J66" s="25">
        <v>2652870937.5</v>
      </c>
      <c r="K66" s="23"/>
      <c r="L66" s="25">
        <v>0</v>
      </c>
      <c r="M66" s="23"/>
      <c r="N66" s="25">
        <v>0</v>
      </c>
      <c r="O66" s="23"/>
      <c r="P66" s="25">
        <v>0</v>
      </c>
      <c r="Q66" s="23"/>
      <c r="R66" s="25">
        <v>0</v>
      </c>
      <c r="S66" s="23"/>
      <c r="T66" s="25">
        <v>125000</v>
      </c>
      <c r="U66" s="23"/>
      <c r="V66" s="25">
        <v>36250</v>
      </c>
      <c r="W66" s="23"/>
      <c r="X66" s="25">
        <v>2414690535</v>
      </c>
      <c r="Y66" s="23"/>
      <c r="Z66" s="25">
        <v>4504289062.5</v>
      </c>
      <c r="AA66" s="22"/>
      <c r="AB66" s="38">
        <f t="shared" si="0"/>
        <v>0.12973844217386163</v>
      </c>
    </row>
    <row r="67" spans="1:28" ht="21.75" customHeight="1">
      <c r="A67" s="125" t="s">
        <v>69</v>
      </c>
      <c r="B67" s="125"/>
      <c r="C67" s="125"/>
      <c r="E67" s="122">
        <v>1757767</v>
      </c>
      <c r="F67" s="122"/>
      <c r="G67" s="23"/>
      <c r="H67" s="25">
        <v>15306056232</v>
      </c>
      <c r="I67" s="23"/>
      <c r="J67" s="25">
        <v>14904539682.5655</v>
      </c>
      <c r="K67" s="23"/>
      <c r="L67" s="25">
        <v>178730</v>
      </c>
      <c r="M67" s="23"/>
      <c r="N67" s="25">
        <v>1561760868</v>
      </c>
      <c r="O67" s="23"/>
      <c r="P67" s="25">
        <v>0</v>
      </c>
      <c r="Q67" s="23"/>
      <c r="R67" s="25">
        <v>0</v>
      </c>
      <c r="S67" s="23"/>
      <c r="T67" s="25">
        <v>1936497</v>
      </c>
      <c r="U67" s="23"/>
      <c r="V67" s="25">
        <v>10050</v>
      </c>
      <c r="W67" s="23"/>
      <c r="X67" s="25">
        <v>16867817100</v>
      </c>
      <c r="Y67" s="23"/>
      <c r="Z67" s="25">
        <v>19345997170.642502</v>
      </c>
      <c r="AA67" s="22"/>
      <c r="AB67" s="38">
        <f t="shared" si="0"/>
        <v>0.5572287880267659</v>
      </c>
    </row>
    <row r="68" spans="1:28" ht="21.75" customHeight="1">
      <c r="A68" s="125" t="s">
        <v>70</v>
      </c>
      <c r="B68" s="125"/>
      <c r="C68" s="125"/>
      <c r="E68" s="122">
        <v>3020909</v>
      </c>
      <c r="F68" s="122"/>
      <c r="G68" s="23"/>
      <c r="H68" s="25">
        <v>11274326649</v>
      </c>
      <c r="I68" s="23"/>
      <c r="J68" s="25">
        <v>13843528466.584499</v>
      </c>
      <c r="K68" s="23"/>
      <c r="L68" s="25">
        <v>0</v>
      </c>
      <c r="M68" s="23"/>
      <c r="N68" s="25">
        <v>0</v>
      </c>
      <c r="O68" s="23"/>
      <c r="P68" s="25">
        <v>0</v>
      </c>
      <c r="Q68" s="23"/>
      <c r="R68" s="25">
        <v>0</v>
      </c>
      <c r="S68" s="23"/>
      <c r="T68" s="25">
        <v>3020909</v>
      </c>
      <c r="U68" s="23"/>
      <c r="V68" s="25">
        <v>5320</v>
      </c>
      <c r="W68" s="23"/>
      <c r="X68" s="25">
        <v>11274326649</v>
      </c>
      <c r="Y68" s="23"/>
      <c r="Z68" s="25">
        <v>15975612026.514</v>
      </c>
      <c r="AA68" s="22"/>
      <c r="AB68" s="38">
        <f t="shared" si="0"/>
        <v>0.46015053393210925</v>
      </c>
    </row>
    <row r="69" spans="1:28" ht="21.75" customHeight="1">
      <c r="A69" s="125" t="s">
        <v>71</v>
      </c>
      <c r="B69" s="125"/>
      <c r="C69" s="125"/>
      <c r="E69" s="122">
        <v>1000000</v>
      </c>
      <c r="F69" s="122"/>
      <c r="G69" s="23"/>
      <c r="H69" s="25">
        <v>8286833542</v>
      </c>
      <c r="I69" s="23"/>
      <c r="J69" s="25">
        <v>7465315500</v>
      </c>
      <c r="K69" s="23"/>
      <c r="L69" s="25">
        <v>0</v>
      </c>
      <c r="M69" s="23"/>
      <c r="N69" s="25">
        <v>0</v>
      </c>
      <c r="O69" s="23"/>
      <c r="P69" s="25">
        <v>0</v>
      </c>
      <c r="Q69" s="23"/>
      <c r="R69" s="25">
        <v>0</v>
      </c>
      <c r="S69" s="23"/>
      <c r="T69" s="25">
        <v>1000000</v>
      </c>
      <c r="U69" s="23"/>
      <c r="V69" s="25">
        <v>9170</v>
      </c>
      <c r="W69" s="23"/>
      <c r="X69" s="25">
        <v>8286833542</v>
      </c>
      <c r="Y69" s="23"/>
      <c r="Z69" s="25">
        <v>9115438500</v>
      </c>
      <c r="AA69" s="22"/>
      <c r="AB69" s="38">
        <f t="shared" si="0"/>
        <v>0.26255481704481348</v>
      </c>
    </row>
    <row r="70" spans="1:28" ht="21.75" customHeight="1">
      <c r="A70" s="125" t="s">
        <v>72</v>
      </c>
      <c r="B70" s="125"/>
      <c r="C70" s="125"/>
      <c r="E70" s="122">
        <v>1923832</v>
      </c>
      <c r="F70" s="122"/>
      <c r="G70" s="23"/>
      <c r="H70" s="25">
        <v>8689618743</v>
      </c>
      <c r="I70" s="23"/>
      <c r="J70" s="25">
        <v>15528567820.752001</v>
      </c>
      <c r="K70" s="23"/>
      <c r="L70" s="25">
        <v>1733480</v>
      </c>
      <c r="M70" s="23"/>
      <c r="N70" s="25">
        <v>17481024870</v>
      </c>
      <c r="O70" s="23"/>
      <c r="P70" s="25">
        <v>-200000</v>
      </c>
      <c r="Q70" s="23"/>
      <c r="R70" s="25">
        <v>1777361405</v>
      </c>
      <c r="S70" s="23"/>
      <c r="T70" s="25">
        <v>3457312</v>
      </c>
      <c r="U70" s="23"/>
      <c r="V70" s="25">
        <v>10570</v>
      </c>
      <c r="W70" s="23"/>
      <c r="X70" s="25">
        <v>25267277961</v>
      </c>
      <c r="Y70" s="23"/>
      <c r="Z70" s="25">
        <v>36326352302.351997</v>
      </c>
      <c r="AA70" s="22"/>
      <c r="AB70" s="38">
        <f t="shared" si="0"/>
        <v>1.0463192508675767</v>
      </c>
    </row>
    <row r="71" spans="1:28" ht="21.75" customHeight="1">
      <c r="A71" s="125" t="s">
        <v>73</v>
      </c>
      <c r="B71" s="125"/>
      <c r="C71" s="125"/>
      <c r="E71" s="122">
        <v>250000</v>
      </c>
      <c r="F71" s="122"/>
      <c r="G71" s="23"/>
      <c r="H71" s="25">
        <v>8402514110</v>
      </c>
      <c r="I71" s="23"/>
      <c r="J71" s="25">
        <v>8387296875</v>
      </c>
      <c r="K71" s="23"/>
      <c r="L71" s="25">
        <v>0</v>
      </c>
      <c r="M71" s="23"/>
      <c r="N71" s="25">
        <v>0</v>
      </c>
      <c r="O71" s="23"/>
      <c r="P71" s="25">
        <v>0</v>
      </c>
      <c r="Q71" s="23"/>
      <c r="R71" s="25">
        <v>0</v>
      </c>
      <c r="S71" s="23"/>
      <c r="T71" s="25">
        <v>250000</v>
      </c>
      <c r="U71" s="23"/>
      <c r="V71" s="25">
        <v>38450</v>
      </c>
      <c r="W71" s="23"/>
      <c r="X71" s="25">
        <v>8402514110</v>
      </c>
      <c r="Y71" s="23"/>
      <c r="Z71" s="25">
        <v>9555305625</v>
      </c>
      <c r="AA71" s="22"/>
      <c r="AB71" s="38">
        <f t="shared" si="0"/>
        <v>0.27522444698399889</v>
      </c>
    </row>
    <row r="72" spans="1:28" ht="21.75" customHeight="1">
      <c r="A72" s="125" t="s">
        <v>74</v>
      </c>
      <c r="B72" s="125"/>
      <c r="C72" s="125"/>
      <c r="E72" s="122">
        <v>1252878</v>
      </c>
      <c r="F72" s="122"/>
      <c r="G72" s="23"/>
      <c r="H72" s="25">
        <v>4373470987</v>
      </c>
      <c r="I72" s="23"/>
      <c r="J72" s="25">
        <v>4558249555.7939997</v>
      </c>
      <c r="K72" s="23"/>
      <c r="L72" s="25">
        <v>0</v>
      </c>
      <c r="M72" s="23"/>
      <c r="N72" s="25">
        <v>0</v>
      </c>
      <c r="O72" s="23"/>
      <c r="P72" s="25">
        <v>-1252878</v>
      </c>
      <c r="Q72" s="23"/>
      <c r="R72" s="25">
        <v>4787823754</v>
      </c>
      <c r="S72" s="23"/>
      <c r="T72" s="25">
        <v>0</v>
      </c>
      <c r="U72" s="23"/>
      <c r="V72" s="25">
        <v>0</v>
      </c>
      <c r="W72" s="23"/>
      <c r="X72" s="25">
        <v>0</v>
      </c>
      <c r="Y72" s="23"/>
      <c r="Z72" s="25">
        <v>0</v>
      </c>
      <c r="AA72" s="22"/>
      <c r="AB72" s="38">
        <f t="shared" si="0"/>
        <v>0</v>
      </c>
    </row>
    <row r="73" spans="1:28" ht="21.75" customHeight="1">
      <c r="A73" s="125" t="s">
        <v>75</v>
      </c>
      <c r="B73" s="125"/>
      <c r="C73" s="125"/>
      <c r="E73" s="122">
        <v>514382</v>
      </c>
      <c r="F73" s="122"/>
      <c r="G73" s="23"/>
      <c r="H73" s="25">
        <v>2534721428</v>
      </c>
      <c r="I73" s="23"/>
      <c r="J73" s="25">
        <v>3016796419.8899999</v>
      </c>
      <c r="K73" s="23"/>
      <c r="L73" s="25">
        <v>0</v>
      </c>
      <c r="M73" s="23"/>
      <c r="N73" s="25">
        <v>0</v>
      </c>
      <c r="O73" s="23"/>
      <c r="P73" s="25">
        <v>-514382</v>
      </c>
      <c r="Q73" s="23"/>
      <c r="R73" s="25">
        <v>3154138413</v>
      </c>
      <c r="S73" s="23"/>
      <c r="T73" s="25">
        <v>0</v>
      </c>
      <c r="U73" s="23"/>
      <c r="V73" s="25">
        <v>0</v>
      </c>
      <c r="W73" s="23"/>
      <c r="X73" s="25">
        <v>0</v>
      </c>
      <c r="Y73" s="23"/>
      <c r="Z73" s="25">
        <v>0</v>
      </c>
      <c r="AA73" s="22"/>
      <c r="AB73" s="38">
        <f t="shared" si="0"/>
        <v>0</v>
      </c>
    </row>
    <row r="74" spans="1:28" ht="21.75" customHeight="1">
      <c r="A74" s="125" t="s">
        <v>76</v>
      </c>
      <c r="B74" s="125"/>
      <c r="C74" s="125"/>
      <c r="E74" s="122">
        <v>719475</v>
      </c>
      <c r="F74" s="122"/>
      <c r="G74" s="23"/>
      <c r="H74" s="25">
        <v>34925687169</v>
      </c>
      <c r="I74" s="23"/>
      <c r="J74" s="25">
        <v>30002393491.3125</v>
      </c>
      <c r="K74" s="23"/>
      <c r="L74" s="25">
        <v>726780</v>
      </c>
      <c r="M74" s="23"/>
      <c r="N74" s="25">
        <v>36236718975</v>
      </c>
      <c r="O74" s="23"/>
      <c r="P74" s="25">
        <v>-200000</v>
      </c>
      <c r="Q74" s="23"/>
      <c r="R74" s="25">
        <v>10258596021</v>
      </c>
      <c r="S74" s="23"/>
      <c r="T74" s="25">
        <v>1246255</v>
      </c>
      <c r="U74" s="23"/>
      <c r="V74" s="25">
        <v>52150</v>
      </c>
      <c r="W74" s="23"/>
      <c r="X74" s="25">
        <v>61500573918</v>
      </c>
      <c r="Y74" s="23"/>
      <c r="Z74" s="25">
        <v>64605494670.412498</v>
      </c>
      <c r="AA74" s="22"/>
      <c r="AB74" s="38">
        <f t="shared" si="0"/>
        <v>1.8608522051111229</v>
      </c>
    </row>
    <row r="75" spans="1:28" ht="21.75" customHeight="1">
      <c r="A75" s="125" t="s">
        <v>77</v>
      </c>
      <c r="B75" s="125"/>
      <c r="C75" s="125"/>
      <c r="E75" s="122">
        <v>0</v>
      </c>
      <c r="F75" s="122"/>
      <c r="G75" s="23"/>
      <c r="H75" s="25">
        <v>0</v>
      </c>
      <c r="I75" s="23"/>
      <c r="J75" s="25">
        <v>0</v>
      </c>
      <c r="K75" s="23"/>
      <c r="L75" s="25">
        <v>10800000</v>
      </c>
      <c r="M75" s="23"/>
      <c r="N75" s="25">
        <v>52028635430</v>
      </c>
      <c r="O75" s="23"/>
      <c r="P75" s="25">
        <v>0</v>
      </c>
      <c r="Q75" s="23"/>
      <c r="R75" s="25">
        <v>0</v>
      </c>
      <c r="S75" s="23"/>
      <c r="T75" s="25">
        <v>10800000</v>
      </c>
      <c r="U75" s="23"/>
      <c r="V75" s="25">
        <v>4813</v>
      </c>
      <c r="W75" s="23"/>
      <c r="X75" s="25">
        <v>52028635430</v>
      </c>
      <c r="Y75" s="23"/>
      <c r="Z75" s="25">
        <v>51671116620</v>
      </c>
      <c r="AA75" s="22"/>
      <c r="AB75" s="38">
        <f t="shared" si="0"/>
        <v>1.4882992815612022</v>
      </c>
    </row>
    <row r="76" spans="1:28" ht="21.75" customHeight="1">
      <c r="A76" s="125" t="s">
        <v>78</v>
      </c>
      <c r="B76" s="125"/>
      <c r="C76" s="125"/>
      <c r="E76" s="122">
        <v>0</v>
      </c>
      <c r="F76" s="122"/>
      <c r="G76" s="23"/>
      <c r="H76" s="25">
        <v>0</v>
      </c>
      <c r="I76" s="23"/>
      <c r="J76" s="25">
        <v>0</v>
      </c>
      <c r="K76" s="23"/>
      <c r="L76" s="25">
        <v>53419000</v>
      </c>
      <c r="M76" s="23"/>
      <c r="N76" s="25">
        <v>0</v>
      </c>
      <c r="O76" s="23"/>
      <c r="P76" s="25">
        <v>0</v>
      </c>
      <c r="Q76" s="23"/>
      <c r="R76" s="25">
        <v>0</v>
      </c>
      <c r="S76" s="23"/>
      <c r="T76" s="25">
        <v>53419000</v>
      </c>
      <c r="U76" s="23"/>
      <c r="V76" s="25">
        <v>3242</v>
      </c>
      <c r="W76" s="23"/>
      <c r="X76" s="25">
        <v>173243610100</v>
      </c>
      <c r="Y76" s="23"/>
      <c r="Z76" s="25">
        <v>172153950831.89999</v>
      </c>
      <c r="AA76" s="22"/>
      <c r="AB76" s="38">
        <f t="shared" si="0"/>
        <v>4.9586039184194286</v>
      </c>
    </row>
    <row r="77" spans="1:28" ht="21.75" customHeight="1">
      <c r="A77" s="125" t="s">
        <v>79</v>
      </c>
      <c r="B77" s="125"/>
      <c r="C77" s="125"/>
      <c r="E77" s="122">
        <v>0</v>
      </c>
      <c r="F77" s="122"/>
      <c r="G77" s="23"/>
      <c r="H77" s="25">
        <v>0</v>
      </c>
      <c r="I77" s="23"/>
      <c r="J77" s="25">
        <v>0</v>
      </c>
      <c r="K77" s="23"/>
      <c r="L77" s="25">
        <v>2200000</v>
      </c>
      <c r="M77" s="23"/>
      <c r="N77" s="25">
        <v>19616186883</v>
      </c>
      <c r="O77" s="23"/>
      <c r="P77" s="25">
        <v>0</v>
      </c>
      <c r="Q77" s="23"/>
      <c r="R77" s="25">
        <v>0</v>
      </c>
      <c r="S77" s="23"/>
      <c r="T77" s="25">
        <v>2200000</v>
      </c>
      <c r="U77" s="23"/>
      <c r="V77" s="25">
        <v>9150</v>
      </c>
      <c r="W77" s="23"/>
      <c r="X77" s="25">
        <v>19616186883</v>
      </c>
      <c r="Y77" s="23"/>
      <c r="Z77" s="25">
        <v>20010226500</v>
      </c>
      <c r="AA77" s="22"/>
      <c r="AB77" s="38">
        <f t="shared" si="0"/>
        <v>0.57636079248768757</v>
      </c>
    </row>
    <row r="78" spans="1:28" ht="21.75" customHeight="1">
      <c r="A78" s="125" t="s">
        <v>80</v>
      </c>
      <c r="B78" s="125"/>
      <c r="C78" s="125"/>
      <c r="E78" s="122">
        <v>0</v>
      </c>
      <c r="F78" s="122"/>
      <c r="G78" s="23"/>
      <c r="H78" s="25">
        <v>0</v>
      </c>
      <c r="I78" s="23"/>
      <c r="J78" s="25">
        <v>0</v>
      </c>
      <c r="K78" s="23"/>
      <c r="L78" s="25">
        <v>1200000</v>
      </c>
      <c r="M78" s="23"/>
      <c r="N78" s="25">
        <v>5392492289</v>
      </c>
      <c r="O78" s="23"/>
      <c r="P78" s="25">
        <v>0</v>
      </c>
      <c r="Q78" s="23"/>
      <c r="R78" s="25">
        <v>0</v>
      </c>
      <c r="S78" s="23"/>
      <c r="T78" s="25">
        <v>1200000</v>
      </c>
      <c r="U78" s="23"/>
      <c r="V78" s="25">
        <v>4408</v>
      </c>
      <c r="W78" s="23"/>
      <c r="X78" s="25">
        <v>5392492289</v>
      </c>
      <c r="Y78" s="23"/>
      <c r="Z78" s="25">
        <v>5258126880</v>
      </c>
      <c r="AA78" s="22"/>
      <c r="AB78" s="38">
        <f t="shared" si="0"/>
        <v>0.1514514678560791</v>
      </c>
    </row>
    <row r="79" spans="1:28" ht="21.75" customHeight="1">
      <c r="A79" s="125" t="s">
        <v>81</v>
      </c>
      <c r="B79" s="125"/>
      <c r="C79" s="125"/>
      <c r="E79" s="122">
        <v>0</v>
      </c>
      <c r="F79" s="122"/>
      <c r="G79" s="23"/>
      <c r="H79" s="25">
        <v>0</v>
      </c>
      <c r="I79" s="23"/>
      <c r="J79" s="25">
        <v>0</v>
      </c>
      <c r="K79" s="23"/>
      <c r="L79" s="25">
        <v>13000000</v>
      </c>
      <c r="M79" s="23"/>
      <c r="N79" s="25">
        <v>47328935293</v>
      </c>
      <c r="O79" s="23"/>
      <c r="P79" s="25">
        <v>0</v>
      </c>
      <c r="Q79" s="23"/>
      <c r="R79" s="25">
        <v>0</v>
      </c>
      <c r="S79" s="23"/>
      <c r="T79" s="25">
        <v>13000000</v>
      </c>
      <c r="U79" s="23"/>
      <c r="V79" s="25">
        <v>3458</v>
      </c>
      <c r="W79" s="23"/>
      <c r="X79" s="25">
        <v>47328935293</v>
      </c>
      <c r="Y79" s="23"/>
      <c r="Z79" s="25">
        <v>44686523700</v>
      </c>
      <c r="AA79" s="22"/>
      <c r="AB79" s="38">
        <f t="shared" si="0"/>
        <v>1.2871198740929712</v>
      </c>
    </row>
    <row r="80" spans="1:28" ht="21.75" customHeight="1">
      <c r="A80" s="125" t="s">
        <v>82</v>
      </c>
      <c r="B80" s="125"/>
      <c r="C80" s="125"/>
      <c r="E80" s="122">
        <v>0</v>
      </c>
      <c r="F80" s="122"/>
      <c r="G80" s="23"/>
      <c r="H80" s="25">
        <v>0</v>
      </c>
      <c r="I80" s="23"/>
      <c r="J80" s="25">
        <v>0</v>
      </c>
      <c r="K80" s="23"/>
      <c r="L80" s="25">
        <v>60130596</v>
      </c>
      <c r="M80" s="23"/>
      <c r="N80" s="25">
        <v>85266803367</v>
      </c>
      <c r="O80" s="23"/>
      <c r="P80" s="25">
        <v>0</v>
      </c>
      <c r="Q80" s="23"/>
      <c r="R80" s="25">
        <v>0</v>
      </c>
      <c r="S80" s="23"/>
      <c r="T80" s="25">
        <v>60130596</v>
      </c>
      <c r="U80" s="23"/>
      <c r="V80" s="25">
        <v>1420</v>
      </c>
      <c r="W80" s="23"/>
      <c r="X80" s="25">
        <v>85266803367</v>
      </c>
      <c r="Y80" s="23"/>
      <c r="Z80" s="25">
        <v>84877402892</v>
      </c>
      <c r="AA80" s="22"/>
      <c r="AB80" s="38">
        <f t="shared" si="0"/>
        <v>2.4447502978104656</v>
      </c>
    </row>
    <row r="81" spans="1:28" ht="21.75" customHeight="1">
      <c r="A81" s="125" t="s">
        <v>83</v>
      </c>
      <c r="B81" s="125"/>
      <c r="C81" s="125"/>
      <c r="E81" s="122">
        <v>0</v>
      </c>
      <c r="F81" s="122"/>
      <c r="G81" s="23"/>
      <c r="H81" s="25">
        <v>0</v>
      </c>
      <c r="I81" s="23"/>
      <c r="J81" s="25">
        <v>0</v>
      </c>
      <c r="K81" s="23"/>
      <c r="L81" s="25">
        <v>88545000</v>
      </c>
      <c r="M81" s="23"/>
      <c r="N81" s="25">
        <v>221004902</v>
      </c>
      <c r="O81" s="23"/>
      <c r="P81" s="25">
        <v>0</v>
      </c>
      <c r="Q81" s="23"/>
      <c r="R81" s="25">
        <v>0</v>
      </c>
      <c r="S81" s="23"/>
      <c r="T81" s="25">
        <v>88545000</v>
      </c>
      <c r="U81" s="23"/>
      <c r="V81" s="25">
        <v>532</v>
      </c>
      <c r="W81" s="23"/>
      <c r="X81" s="25">
        <v>47134431502</v>
      </c>
      <c r="Y81" s="23"/>
      <c r="Z81" s="25">
        <v>46825659657</v>
      </c>
      <c r="AA81" s="22"/>
      <c r="AB81" s="38">
        <f t="shared" si="0"/>
        <v>1.3487340739829838</v>
      </c>
    </row>
    <row r="82" spans="1:28" ht="21.75" customHeight="1">
      <c r="A82" s="125" t="s">
        <v>84</v>
      </c>
      <c r="B82" s="125"/>
      <c r="C82" s="125"/>
      <c r="E82" s="122">
        <v>0</v>
      </c>
      <c r="F82" s="122"/>
      <c r="G82" s="23"/>
      <c r="H82" s="25">
        <v>0</v>
      </c>
      <c r="I82" s="23"/>
      <c r="J82" s="25">
        <v>0</v>
      </c>
      <c r="K82" s="23"/>
      <c r="L82" s="25">
        <v>12000000</v>
      </c>
      <c r="M82" s="23"/>
      <c r="N82" s="25">
        <v>13556968853</v>
      </c>
      <c r="O82" s="23"/>
      <c r="P82" s="25">
        <v>0</v>
      </c>
      <c r="Q82" s="23"/>
      <c r="R82" s="25">
        <v>0</v>
      </c>
      <c r="S82" s="23"/>
      <c r="T82" s="25">
        <v>0</v>
      </c>
      <c r="U82" s="23"/>
      <c r="V82" s="25">
        <v>0</v>
      </c>
      <c r="W82" s="23"/>
      <c r="X82" s="25">
        <v>0</v>
      </c>
      <c r="Y82" s="23"/>
      <c r="Z82" s="25">
        <v>0</v>
      </c>
      <c r="AA82" s="22"/>
      <c r="AB82" s="38">
        <f t="shared" si="0"/>
        <v>0</v>
      </c>
    </row>
    <row r="83" spans="1:28" ht="21.75" customHeight="1">
      <c r="A83" s="125" t="s">
        <v>85</v>
      </c>
      <c r="B83" s="125"/>
      <c r="C83" s="125"/>
      <c r="E83" s="122">
        <v>0</v>
      </c>
      <c r="F83" s="122"/>
      <c r="G83" s="23"/>
      <c r="H83" s="25">
        <v>0</v>
      </c>
      <c r="I83" s="23"/>
      <c r="J83" s="25">
        <v>0</v>
      </c>
      <c r="K83" s="23"/>
      <c r="L83" s="25">
        <v>14012000</v>
      </c>
      <c r="M83" s="23"/>
      <c r="N83" s="25">
        <v>9317732655</v>
      </c>
      <c r="O83" s="23"/>
      <c r="P83" s="25">
        <v>0</v>
      </c>
      <c r="Q83" s="23"/>
      <c r="R83" s="25">
        <v>0</v>
      </c>
      <c r="S83" s="23"/>
      <c r="T83" s="25">
        <v>0</v>
      </c>
      <c r="U83" s="23"/>
      <c r="V83" s="25">
        <v>0</v>
      </c>
      <c r="W83" s="23"/>
      <c r="X83" s="25">
        <v>0</v>
      </c>
      <c r="Y83" s="23"/>
      <c r="Z83" s="25">
        <v>0</v>
      </c>
      <c r="AA83" s="22"/>
      <c r="AB83" s="38">
        <f t="shared" ref="AB83:AB105" si="3">Z83/3471822990185*100</f>
        <v>0</v>
      </c>
    </row>
    <row r="84" spans="1:28" ht="21.75" customHeight="1">
      <c r="A84" s="125" t="s">
        <v>86</v>
      </c>
      <c r="B84" s="125"/>
      <c r="C84" s="125"/>
      <c r="E84" s="122">
        <v>0</v>
      </c>
      <c r="F84" s="122"/>
      <c r="G84" s="23"/>
      <c r="H84" s="25">
        <v>0</v>
      </c>
      <c r="I84" s="23"/>
      <c r="J84" s="25">
        <v>0</v>
      </c>
      <c r="K84" s="23"/>
      <c r="L84" s="25">
        <v>2000000</v>
      </c>
      <c r="M84" s="23"/>
      <c r="N84" s="25">
        <v>1047769729</v>
      </c>
      <c r="O84" s="23"/>
      <c r="P84" s="25">
        <v>0</v>
      </c>
      <c r="Q84" s="23"/>
      <c r="R84" s="25">
        <v>0</v>
      </c>
      <c r="S84" s="23"/>
      <c r="T84" s="25">
        <v>0</v>
      </c>
      <c r="U84" s="23"/>
      <c r="V84" s="25">
        <v>0</v>
      </c>
      <c r="W84" s="23"/>
      <c r="X84" s="25">
        <v>0</v>
      </c>
      <c r="Y84" s="23"/>
      <c r="Z84" s="25">
        <v>0</v>
      </c>
      <c r="AA84" s="22"/>
      <c r="AB84" s="38">
        <f t="shared" si="3"/>
        <v>0</v>
      </c>
    </row>
    <row r="85" spans="1:28" ht="21.75" customHeight="1">
      <c r="A85" s="125" t="s">
        <v>87</v>
      </c>
      <c r="B85" s="125"/>
      <c r="C85" s="125"/>
      <c r="E85" s="122">
        <v>0</v>
      </c>
      <c r="F85" s="122"/>
      <c r="G85" s="23"/>
      <c r="H85" s="25">
        <v>0</v>
      </c>
      <c r="I85" s="23"/>
      <c r="J85" s="25">
        <v>0</v>
      </c>
      <c r="K85" s="23"/>
      <c r="L85" s="25">
        <v>24407000</v>
      </c>
      <c r="M85" s="23"/>
      <c r="N85" s="25">
        <v>22158647401</v>
      </c>
      <c r="O85" s="23"/>
      <c r="P85" s="25">
        <v>0</v>
      </c>
      <c r="Q85" s="23"/>
      <c r="R85" s="25">
        <v>0</v>
      </c>
      <c r="S85" s="23"/>
      <c r="T85" s="25">
        <v>0</v>
      </c>
      <c r="U85" s="23"/>
      <c r="V85" s="25">
        <v>0</v>
      </c>
      <c r="W85" s="23"/>
      <c r="X85" s="25">
        <v>0</v>
      </c>
      <c r="Y85" s="23"/>
      <c r="Z85" s="25">
        <v>0</v>
      </c>
      <c r="AA85" s="22"/>
      <c r="AB85" s="38">
        <f t="shared" si="3"/>
        <v>0</v>
      </c>
    </row>
    <row r="86" spans="1:28" ht="21.75" customHeight="1">
      <c r="A86" s="125" t="s">
        <v>88</v>
      </c>
      <c r="B86" s="125"/>
      <c r="C86" s="125"/>
      <c r="E86" s="122">
        <v>0</v>
      </c>
      <c r="F86" s="122"/>
      <c r="G86" s="23"/>
      <c r="H86" s="25">
        <v>0</v>
      </c>
      <c r="I86" s="23"/>
      <c r="J86" s="25">
        <v>0</v>
      </c>
      <c r="K86" s="23"/>
      <c r="L86" s="25">
        <v>3000000</v>
      </c>
      <c r="M86" s="23"/>
      <c r="N86" s="25">
        <v>688175946</v>
      </c>
      <c r="O86" s="23"/>
      <c r="P86" s="25">
        <v>0</v>
      </c>
      <c r="Q86" s="23"/>
      <c r="R86" s="25">
        <v>0</v>
      </c>
      <c r="S86" s="23"/>
      <c r="T86" s="25">
        <v>0</v>
      </c>
      <c r="U86" s="23"/>
      <c r="V86" s="25">
        <v>0</v>
      </c>
      <c r="W86" s="23"/>
      <c r="X86" s="25">
        <v>0</v>
      </c>
      <c r="Y86" s="23"/>
      <c r="Z86" s="25">
        <v>0</v>
      </c>
      <c r="AA86" s="22"/>
      <c r="AB86" s="38">
        <f t="shared" si="3"/>
        <v>0</v>
      </c>
    </row>
    <row r="87" spans="1:28" ht="21.75" customHeight="1">
      <c r="A87" s="125" t="s">
        <v>89</v>
      </c>
      <c r="B87" s="125"/>
      <c r="C87" s="125"/>
      <c r="E87" s="122">
        <v>0</v>
      </c>
      <c r="F87" s="122"/>
      <c r="G87" s="23"/>
      <c r="H87" s="25">
        <v>0</v>
      </c>
      <c r="I87" s="23"/>
      <c r="J87" s="25">
        <v>0</v>
      </c>
      <c r="K87" s="23"/>
      <c r="L87" s="25">
        <v>57000000</v>
      </c>
      <c r="M87" s="23"/>
      <c r="N87" s="25">
        <v>1992508886</v>
      </c>
      <c r="O87" s="23"/>
      <c r="P87" s="25">
        <v>-848000</v>
      </c>
      <c r="Q87" s="23"/>
      <c r="R87" s="25">
        <v>31164000</v>
      </c>
      <c r="S87" s="23"/>
      <c r="T87" s="25">
        <v>0</v>
      </c>
      <c r="U87" s="23"/>
      <c r="V87" s="25">
        <v>0</v>
      </c>
      <c r="W87" s="23"/>
      <c r="X87" s="25">
        <v>0</v>
      </c>
      <c r="Y87" s="23"/>
      <c r="Z87" s="25">
        <v>0</v>
      </c>
      <c r="AA87" s="22"/>
      <c r="AB87" s="38">
        <f t="shared" si="3"/>
        <v>0</v>
      </c>
    </row>
    <row r="88" spans="1:28" ht="21.75" customHeight="1">
      <c r="A88" s="125" t="s">
        <v>90</v>
      </c>
      <c r="B88" s="125"/>
      <c r="C88" s="125"/>
      <c r="E88" s="122">
        <v>0</v>
      </c>
      <c r="F88" s="122"/>
      <c r="G88" s="23"/>
      <c r="H88" s="25">
        <v>0</v>
      </c>
      <c r="I88" s="23"/>
      <c r="J88" s="25">
        <v>0</v>
      </c>
      <c r="K88" s="23"/>
      <c r="L88" s="25">
        <v>14399910</v>
      </c>
      <c r="M88" s="23"/>
      <c r="N88" s="25">
        <v>115356232635</v>
      </c>
      <c r="O88" s="23"/>
      <c r="P88" s="25">
        <v>-13000000</v>
      </c>
      <c r="Q88" s="23"/>
      <c r="R88" s="25">
        <v>118242247952</v>
      </c>
      <c r="S88" s="23"/>
      <c r="T88" s="25">
        <v>1399910</v>
      </c>
      <c r="U88" s="23"/>
      <c r="V88" s="25">
        <v>9150</v>
      </c>
      <c r="W88" s="23"/>
      <c r="X88" s="25">
        <v>11214538374</v>
      </c>
      <c r="Y88" s="23"/>
      <c r="Z88" s="25">
        <v>12732961899.825001</v>
      </c>
      <c r="AA88" s="22"/>
      <c r="AB88" s="38">
        <f t="shared" si="3"/>
        <v>0.36675147136883585</v>
      </c>
    </row>
    <row r="89" spans="1:28" ht="21.75" customHeight="1">
      <c r="A89" s="125" t="s">
        <v>91</v>
      </c>
      <c r="B89" s="125"/>
      <c r="C89" s="125"/>
      <c r="E89" s="122">
        <v>0</v>
      </c>
      <c r="F89" s="122"/>
      <c r="G89" s="23"/>
      <c r="H89" s="25">
        <v>0</v>
      </c>
      <c r="I89" s="23"/>
      <c r="J89" s="25">
        <v>0</v>
      </c>
      <c r="K89" s="23"/>
      <c r="L89" s="25">
        <v>400000</v>
      </c>
      <c r="M89" s="23"/>
      <c r="N89" s="25">
        <v>4760318438</v>
      </c>
      <c r="O89" s="23"/>
      <c r="P89" s="25">
        <v>0</v>
      </c>
      <c r="Q89" s="23"/>
      <c r="R89" s="25">
        <v>0</v>
      </c>
      <c r="S89" s="23"/>
      <c r="T89" s="25">
        <v>400000</v>
      </c>
      <c r="U89" s="23"/>
      <c r="V89" s="25">
        <v>12260</v>
      </c>
      <c r="W89" s="23"/>
      <c r="X89" s="25">
        <v>4760318438</v>
      </c>
      <c r="Y89" s="23"/>
      <c r="Z89" s="25">
        <v>4874821200</v>
      </c>
      <c r="AA89" s="22"/>
      <c r="AB89" s="38">
        <f t="shared" si="3"/>
        <v>0.14041099485144662</v>
      </c>
    </row>
    <row r="90" spans="1:28" ht="21.75" customHeight="1">
      <c r="A90" s="125" t="s">
        <v>92</v>
      </c>
      <c r="B90" s="125"/>
      <c r="C90" s="125"/>
      <c r="E90" s="122">
        <v>0</v>
      </c>
      <c r="F90" s="122"/>
      <c r="G90" s="23"/>
      <c r="H90" s="25">
        <v>0</v>
      </c>
      <c r="I90" s="23"/>
      <c r="J90" s="25">
        <v>0</v>
      </c>
      <c r="K90" s="23"/>
      <c r="L90" s="25">
        <v>1000000</v>
      </c>
      <c r="M90" s="23"/>
      <c r="N90" s="25">
        <v>1300331499</v>
      </c>
      <c r="O90" s="23"/>
      <c r="P90" s="25">
        <v>0</v>
      </c>
      <c r="Q90" s="23"/>
      <c r="R90" s="25">
        <v>0</v>
      </c>
      <c r="S90" s="23"/>
      <c r="T90" s="25">
        <v>0</v>
      </c>
      <c r="U90" s="23"/>
      <c r="V90" s="25">
        <v>0</v>
      </c>
      <c r="W90" s="23"/>
      <c r="X90" s="25">
        <v>0</v>
      </c>
      <c r="Y90" s="23"/>
      <c r="Z90" s="25">
        <v>0</v>
      </c>
      <c r="AA90" s="22"/>
      <c r="AB90" s="38">
        <f t="shared" si="3"/>
        <v>0</v>
      </c>
    </row>
    <row r="91" spans="1:28" ht="21.75" customHeight="1">
      <c r="A91" s="125" t="s">
        <v>93</v>
      </c>
      <c r="B91" s="125"/>
      <c r="C91" s="125"/>
      <c r="E91" s="122">
        <v>0</v>
      </c>
      <c r="F91" s="122"/>
      <c r="G91" s="23"/>
      <c r="H91" s="25">
        <v>0</v>
      </c>
      <c r="I91" s="23"/>
      <c r="J91" s="25">
        <v>0</v>
      </c>
      <c r="K91" s="23"/>
      <c r="L91" s="25">
        <v>29017000</v>
      </c>
      <c r="M91" s="23"/>
      <c r="N91" s="25">
        <v>4306193747</v>
      </c>
      <c r="O91" s="23"/>
      <c r="P91" s="25">
        <v>-24000</v>
      </c>
      <c r="Q91" s="23"/>
      <c r="R91" s="25">
        <v>3259200</v>
      </c>
      <c r="S91" s="23"/>
      <c r="T91" s="25">
        <v>0</v>
      </c>
      <c r="U91" s="23"/>
      <c r="V91" s="25">
        <v>0</v>
      </c>
      <c r="W91" s="23"/>
      <c r="X91" s="25">
        <v>0</v>
      </c>
      <c r="Y91" s="23"/>
      <c r="Z91" s="25">
        <v>0</v>
      </c>
      <c r="AA91" s="22"/>
      <c r="AB91" s="38">
        <f t="shared" si="3"/>
        <v>0</v>
      </c>
    </row>
    <row r="92" spans="1:28" ht="21.75" customHeight="1">
      <c r="A92" s="125" t="s">
        <v>94</v>
      </c>
      <c r="B92" s="125"/>
      <c r="C92" s="125"/>
      <c r="E92" s="122">
        <v>0</v>
      </c>
      <c r="F92" s="122"/>
      <c r="G92" s="23"/>
      <c r="H92" s="25">
        <v>0</v>
      </c>
      <c r="I92" s="23"/>
      <c r="J92" s="25">
        <v>0</v>
      </c>
      <c r="K92" s="23"/>
      <c r="L92" s="25">
        <v>15000000</v>
      </c>
      <c r="M92" s="23"/>
      <c r="N92" s="25">
        <v>8977165804</v>
      </c>
      <c r="O92" s="23"/>
      <c r="P92" s="25">
        <v>0</v>
      </c>
      <c r="Q92" s="23"/>
      <c r="R92" s="25">
        <v>0</v>
      </c>
      <c r="S92" s="23"/>
      <c r="T92" s="25">
        <v>15000000</v>
      </c>
      <c r="U92" s="23"/>
      <c r="V92" s="25">
        <v>567</v>
      </c>
      <c r="W92" s="23"/>
      <c r="X92" s="25">
        <v>8977165804</v>
      </c>
      <c r="Y92" s="23"/>
      <c r="Z92" s="25">
        <v>8454395250</v>
      </c>
      <c r="AA92" s="22"/>
      <c r="AB92" s="38">
        <f t="shared" si="3"/>
        <v>0.24351458222095299</v>
      </c>
    </row>
    <row r="93" spans="1:28" ht="21.75" customHeight="1">
      <c r="A93" s="125" t="s">
        <v>95</v>
      </c>
      <c r="B93" s="125"/>
      <c r="C93" s="125"/>
      <c r="E93" s="122">
        <v>0</v>
      </c>
      <c r="F93" s="122"/>
      <c r="G93" s="23"/>
      <c r="H93" s="25">
        <v>0</v>
      </c>
      <c r="I93" s="23"/>
      <c r="J93" s="25">
        <v>0</v>
      </c>
      <c r="K93" s="23"/>
      <c r="L93" s="25">
        <v>400000</v>
      </c>
      <c r="M93" s="23"/>
      <c r="N93" s="25">
        <v>1380852353</v>
      </c>
      <c r="O93" s="23"/>
      <c r="P93" s="25">
        <v>-400000</v>
      </c>
      <c r="Q93" s="23"/>
      <c r="R93" s="25">
        <v>1391272390</v>
      </c>
      <c r="S93" s="23"/>
      <c r="T93" s="25">
        <v>0</v>
      </c>
      <c r="U93" s="23"/>
      <c r="V93" s="25">
        <v>0</v>
      </c>
      <c r="W93" s="23"/>
      <c r="X93" s="25">
        <v>0</v>
      </c>
      <c r="Y93" s="23"/>
      <c r="Z93" s="25">
        <v>0</v>
      </c>
      <c r="AA93" s="22"/>
      <c r="AB93" s="38">
        <f t="shared" si="3"/>
        <v>0</v>
      </c>
    </row>
    <row r="94" spans="1:28" ht="21.75" customHeight="1">
      <c r="A94" s="125" t="s">
        <v>96</v>
      </c>
      <c r="B94" s="125"/>
      <c r="C94" s="125"/>
      <c r="E94" s="122">
        <v>0</v>
      </c>
      <c r="F94" s="122"/>
      <c r="G94" s="23"/>
      <c r="H94" s="25">
        <v>0</v>
      </c>
      <c r="I94" s="23"/>
      <c r="J94" s="25">
        <v>0</v>
      </c>
      <c r="K94" s="23"/>
      <c r="L94" s="25">
        <v>4698000</v>
      </c>
      <c r="M94" s="23"/>
      <c r="N94" s="25">
        <v>0</v>
      </c>
      <c r="O94" s="23"/>
      <c r="P94" s="25">
        <v>0</v>
      </c>
      <c r="Q94" s="23"/>
      <c r="R94" s="25">
        <v>0</v>
      </c>
      <c r="S94" s="23"/>
      <c r="T94" s="25">
        <v>4698000</v>
      </c>
      <c r="U94" s="23"/>
      <c r="V94" s="25">
        <v>5790</v>
      </c>
      <c r="W94" s="23"/>
      <c r="X94" s="25">
        <v>27023919750</v>
      </c>
      <c r="Y94" s="23"/>
      <c r="Z94" s="25">
        <v>27039571551</v>
      </c>
      <c r="AA94" s="22"/>
      <c r="AB94" s="38">
        <f t="shared" si="3"/>
        <v>0.77882920953752799</v>
      </c>
    </row>
    <row r="95" spans="1:28" ht="21.75" customHeight="1">
      <c r="A95" s="125" t="s">
        <v>97</v>
      </c>
      <c r="B95" s="125"/>
      <c r="C95" s="125"/>
      <c r="E95" s="122">
        <v>0</v>
      </c>
      <c r="F95" s="122"/>
      <c r="G95" s="23"/>
      <c r="H95" s="25">
        <v>0</v>
      </c>
      <c r="I95" s="23"/>
      <c r="J95" s="25">
        <v>0</v>
      </c>
      <c r="K95" s="23"/>
      <c r="L95" s="25">
        <v>446072</v>
      </c>
      <c r="M95" s="23"/>
      <c r="N95" s="25">
        <v>3537722944</v>
      </c>
      <c r="O95" s="23"/>
      <c r="P95" s="25">
        <v>0</v>
      </c>
      <c r="Q95" s="23"/>
      <c r="R95" s="25">
        <v>0</v>
      </c>
      <c r="S95" s="23"/>
      <c r="T95" s="25">
        <v>446072</v>
      </c>
      <c r="U95" s="23"/>
      <c r="V95" s="25">
        <v>7280</v>
      </c>
      <c r="W95" s="23"/>
      <c r="X95" s="25">
        <v>3537722944</v>
      </c>
      <c r="Y95" s="23"/>
      <c r="Z95" s="25">
        <v>3228082105.2480001</v>
      </c>
      <c r="AA95" s="22"/>
      <c r="AB95" s="38">
        <f t="shared" si="3"/>
        <v>9.297945529982185E-2</v>
      </c>
    </row>
    <row r="96" spans="1:28" ht="21.75" customHeight="1">
      <c r="A96" s="125" t="s">
        <v>98</v>
      </c>
      <c r="B96" s="125"/>
      <c r="C96" s="125"/>
      <c r="E96" s="122">
        <v>0</v>
      </c>
      <c r="F96" s="122"/>
      <c r="G96" s="23"/>
      <c r="H96" s="25">
        <v>0</v>
      </c>
      <c r="I96" s="23"/>
      <c r="J96" s="25">
        <v>0</v>
      </c>
      <c r="K96" s="23"/>
      <c r="L96" s="25">
        <v>7407000</v>
      </c>
      <c r="M96" s="23"/>
      <c r="N96" s="25">
        <v>0</v>
      </c>
      <c r="O96" s="23"/>
      <c r="P96" s="25">
        <v>0</v>
      </c>
      <c r="Q96" s="23"/>
      <c r="R96" s="25">
        <v>0</v>
      </c>
      <c r="S96" s="23"/>
      <c r="T96" s="25">
        <v>7407000</v>
      </c>
      <c r="U96" s="23"/>
      <c r="V96" s="25">
        <v>2216</v>
      </c>
      <c r="W96" s="23"/>
      <c r="X96" s="25">
        <v>16821156000</v>
      </c>
      <c r="Y96" s="23"/>
      <c r="Z96" s="25">
        <v>16316249223.6</v>
      </c>
      <c r="AA96" s="22"/>
      <c r="AB96" s="38">
        <f t="shared" si="3"/>
        <v>0.46996201332057458</v>
      </c>
    </row>
    <row r="97" spans="1:28" ht="21.75" customHeight="1">
      <c r="A97" s="125" t="s">
        <v>99</v>
      </c>
      <c r="B97" s="125"/>
      <c r="C97" s="125"/>
      <c r="E97" s="122">
        <v>0</v>
      </c>
      <c r="F97" s="122"/>
      <c r="G97" s="23"/>
      <c r="H97" s="25">
        <v>0</v>
      </c>
      <c r="I97" s="23"/>
      <c r="J97" s="25">
        <v>0</v>
      </c>
      <c r="K97" s="23"/>
      <c r="L97" s="25">
        <v>1604000</v>
      </c>
      <c r="M97" s="23"/>
      <c r="N97" s="25">
        <v>1647129908</v>
      </c>
      <c r="O97" s="23"/>
      <c r="P97" s="25">
        <v>0</v>
      </c>
      <c r="Q97" s="23"/>
      <c r="R97" s="25">
        <v>0</v>
      </c>
      <c r="S97" s="23"/>
      <c r="T97" s="25">
        <v>0</v>
      </c>
      <c r="U97" s="23"/>
      <c r="V97" s="25">
        <v>0</v>
      </c>
      <c r="W97" s="23"/>
      <c r="X97" s="25">
        <v>0</v>
      </c>
      <c r="Y97" s="23"/>
      <c r="Z97" s="25">
        <v>0</v>
      </c>
      <c r="AA97" s="22"/>
      <c r="AB97" s="38">
        <f t="shared" si="3"/>
        <v>0</v>
      </c>
    </row>
    <row r="98" spans="1:28" ht="21.75" customHeight="1">
      <c r="A98" s="125" t="s">
        <v>100</v>
      </c>
      <c r="B98" s="125"/>
      <c r="C98" s="125"/>
      <c r="E98" s="122">
        <v>0</v>
      </c>
      <c r="F98" s="122"/>
      <c r="G98" s="23"/>
      <c r="H98" s="25">
        <v>0</v>
      </c>
      <c r="I98" s="23"/>
      <c r="J98" s="25">
        <v>0</v>
      </c>
      <c r="K98" s="23"/>
      <c r="L98" s="25">
        <v>2093000</v>
      </c>
      <c r="M98" s="23"/>
      <c r="N98" s="25">
        <v>1467764181</v>
      </c>
      <c r="O98" s="23"/>
      <c r="P98" s="25">
        <v>0</v>
      </c>
      <c r="Q98" s="23"/>
      <c r="R98" s="25">
        <v>0</v>
      </c>
      <c r="S98" s="23"/>
      <c r="T98" s="25">
        <v>0</v>
      </c>
      <c r="U98" s="23"/>
      <c r="V98" s="25">
        <v>0</v>
      </c>
      <c r="W98" s="23"/>
      <c r="X98" s="25">
        <v>0</v>
      </c>
      <c r="Y98" s="23"/>
      <c r="Z98" s="25">
        <v>0</v>
      </c>
      <c r="AA98" s="22"/>
      <c r="AB98" s="38">
        <f t="shared" si="3"/>
        <v>0</v>
      </c>
    </row>
    <row r="99" spans="1:28" ht="21.75" customHeight="1">
      <c r="A99" s="125" t="s">
        <v>101</v>
      </c>
      <c r="B99" s="125"/>
      <c r="C99" s="125"/>
      <c r="E99" s="122">
        <v>0</v>
      </c>
      <c r="F99" s="122"/>
      <c r="G99" s="23"/>
      <c r="H99" s="25">
        <v>0</v>
      </c>
      <c r="I99" s="23"/>
      <c r="J99" s="25">
        <v>0</v>
      </c>
      <c r="K99" s="23"/>
      <c r="L99" s="25">
        <v>1001000</v>
      </c>
      <c r="M99" s="23"/>
      <c r="N99" s="25">
        <v>192829151</v>
      </c>
      <c r="O99" s="23"/>
      <c r="P99" s="25">
        <v>0</v>
      </c>
      <c r="Q99" s="23"/>
      <c r="R99" s="25">
        <v>0</v>
      </c>
      <c r="S99" s="23"/>
      <c r="T99" s="25">
        <v>0</v>
      </c>
      <c r="U99" s="23"/>
      <c r="V99" s="25">
        <v>0</v>
      </c>
      <c r="W99" s="23"/>
      <c r="X99" s="25">
        <v>0</v>
      </c>
      <c r="Y99" s="23"/>
      <c r="Z99" s="25">
        <v>0</v>
      </c>
      <c r="AA99" s="22"/>
      <c r="AB99" s="38">
        <f t="shared" si="3"/>
        <v>0</v>
      </c>
    </row>
    <row r="100" spans="1:28" ht="21.75" customHeight="1">
      <c r="A100" s="125" t="s">
        <v>102</v>
      </c>
      <c r="B100" s="125"/>
      <c r="C100" s="125"/>
      <c r="E100" s="122">
        <v>0</v>
      </c>
      <c r="F100" s="122"/>
      <c r="G100" s="23"/>
      <c r="H100" s="25">
        <v>0</v>
      </c>
      <c r="I100" s="23"/>
      <c r="J100" s="25">
        <v>0</v>
      </c>
      <c r="K100" s="23"/>
      <c r="L100" s="25">
        <v>413000</v>
      </c>
      <c r="M100" s="23"/>
      <c r="N100" s="25">
        <v>163589699</v>
      </c>
      <c r="O100" s="23"/>
      <c r="P100" s="25">
        <v>0</v>
      </c>
      <c r="Q100" s="23"/>
      <c r="R100" s="25">
        <v>0</v>
      </c>
      <c r="S100" s="23"/>
      <c r="T100" s="25">
        <v>0</v>
      </c>
      <c r="U100" s="23"/>
      <c r="V100" s="25">
        <v>0</v>
      </c>
      <c r="W100" s="23"/>
      <c r="X100" s="25">
        <v>0</v>
      </c>
      <c r="Y100" s="23"/>
      <c r="Z100" s="25">
        <v>0</v>
      </c>
      <c r="AA100" s="22"/>
      <c r="AB100" s="38">
        <f t="shared" si="3"/>
        <v>0</v>
      </c>
    </row>
    <row r="101" spans="1:28" ht="21.75" customHeight="1">
      <c r="A101" s="125" t="s">
        <v>103</v>
      </c>
      <c r="B101" s="125"/>
      <c r="C101" s="125"/>
      <c r="E101" s="122">
        <v>0</v>
      </c>
      <c r="F101" s="122"/>
      <c r="G101" s="23"/>
      <c r="H101" s="25">
        <v>0</v>
      </c>
      <c r="I101" s="23"/>
      <c r="J101" s="25">
        <v>0</v>
      </c>
      <c r="K101" s="23"/>
      <c r="L101" s="25">
        <v>2000000</v>
      </c>
      <c r="M101" s="23"/>
      <c r="N101" s="25">
        <v>651166001</v>
      </c>
      <c r="O101" s="23"/>
      <c r="P101" s="25">
        <v>-6000</v>
      </c>
      <c r="Q101" s="23"/>
      <c r="R101" s="25">
        <v>2328300</v>
      </c>
      <c r="S101" s="23"/>
      <c r="T101" s="25">
        <v>0</v>
      </c>
      <c r="U101" s="23"/>
      <c r="V101" s="25">
        <v>0</v>
      </c>
      <c r="W101" s="23"/>
      <c r="X101" s="25">
        <v>0</v>
      </c>
      <c r="Y101" s="23"/>
      <c r="Z101" s="25">
        <v>0</v>
      </c>
      <c r="AA101" s="22"/>
      <c r="AB101" s="38">
        <f t="shared" si="3"/>
        <v>0</v>
      </c>
    </row>
    <row r="102" spans="1:28" ht="21.75" customHeight="1">
      <c r="A102" s="125" t="s">
        <v>104</v>
      </c>
      <c r="B102" s="125"/>
      <c r="C102" s="125"/>
      <c r="E102" s="122">
        <v>0</v>
      </c>
      <c r="F102" s="122"/>
      <c r="G102" s="23"/>
      <c r="H102" s="25">
        <v>0</v>
      </c>
      <c r="I102" s="23"/>
      <c r="J102" s="25">
        <v>0</v>
      </c>
      <c r="K102" s="23"/>
      <c r="L102" s="25">
        <v>5000000</v>
      </c>
      <c r="M102" s="23"/>
      <c r="N102" s="25">
        <v>856236264</v>
      </c>
      <c r="O102" s="23"/>
      <c r="P102" s="25">
        <v>0</v>
      </c>
      <c r="Q102" s="23"/>
      <c r="R102" s="25">
        <v>0</v>
      </c>
      <c r="S102" s="23"/>
      <c r="T102" s="25">
        <v>0</v>
      </c>
      <c r="U102" s="23"/>
      <c r="V102" s="25">
        <v>0</v>
      </c>
      <c r="W102" s="23"/>
      <c r="X102" s="25">
        <v>0</v>
      </c>
      <c r="Y102" s="23"/>
      <c r="Z102" s="25">
        <v>0</v>
      </c>
      <c r="AA102" s="22"/>
      <c r="AB102" s="38">
        <f t="shared" si="3"/>
        <v>0</v>
      </c>
    </row>
    <row r="103" spans="1:28" ht="21.75" customHeight="1">
      <c r="A103" s="125" t="s">
        <v>105</v>
      </c>
      <c r="B103" s="125"/>
      <c r="C103" s="125"/>
      <c r="E103" s="122">
        <v>0</v>
      </c>
      <c r="F103" s="122"/>
      <c r="G103" s="23"/>
      <c r="H103" s="25">
        <v>0</v>
      </c>
      <c r="I103" s="23"/>
      <c r="J103" s="25">
        <v>0</v>
      </c>
      <c r="K103" s="23"/>
      <c r="L103" s="25">
        <v>870000</v>
      </c>
      <c r="M103" s="23"/>
      <c r="N103" s="25">
        <v>0</v>
      </c>
      <c r="O103" s="23"/>
      <c r="P103" s="25">
        <v>-870000</v>
      </c>
      <c r="Q103" s="23"/>
      <c r="R103" s="25">
        <v>2936075794</v>
      </c>
      <c r="S103" s="23"/>
      <c r="T103" s="25">
        <v>0</v>
      </c>
      <c r="U103" s="23"/>
      <c r="V103" s="25">
        <v>0</v>
      </c>
      <c r="W103" s="23"/>
      <c r="X103" s="25">
        <v>0</v>
      </c>
      <c r="Y103" s="23"/>
      <c r="Z103" s="25">
        <v>0</v>
      </c>
      <c r="AA103" s="22"/>
      <c r="AB103" s="38">
        <f t="shared" si="3"/>
        <v>0</v>
      </c>
    </row>
    <row r="104" spans="1:28" ht="21.75" customHeight="1">
      <c r="A104" s="125" t="s">
        <v>106</v>
      </c>
      <c r="B104" s="125"/>
      <c r="C104" s="125"/>
      <c r="E104" s="122">
        <v>0</v>
      </c>
      <c r="F104" s="122"/>
      <c r="G104" s="23"/>
      <c r="H104" s="25">
        <v>0</v>
      </c>
      <c r="I104" s="23"/>
      <c r="J104" s="25">
        <v>0</v>
      </c>
      <c r="K104" s="23"/>
      <c r="L104" s="25">
        <v>1000000</v>
      </c>
      <c r="M104" s="23"/>
      <c r="N104" s="25">
        <v>700178500</v>
      </c>
      <c r="O104" s="23"/>
      <c r="P104" s="25">
        <v>-130000</v>
      </c>
      <c r="Q104" s="23"/>
      <c r="R104" s="25">
        <v>96031000</v>
      </c>
      <c r="S104" s="23"/>
      <c r="T104" s="25">
        <v>0</v>
      </c>
      <c r="U104" s="23"/>
      <c r="V104" s="25">
        <v>0</v>
      </c>
      <c r="W104" s="23"/>
      <c r="X104" s="25">
        <v>0</v>
      </c>
      <c r="Y104" s="23"/>
      <c r="Z104" s="25">
        <v>0</v>
      </c>
      <c r="AA104" s="22"/>
      <c r="AB104" s="38">
        <f t="shared" si="3"/>
        <v>0</v>
      </c>
    </row>
    <row r="105" spans="1:28" ht="21.75" customHeight="1">
      <c r="A105" s="121" t="s">
        <v>107</v>
      </c>
      <c r="B105" s="121"/>
      <c r="C105" s="121"/>
      <c r="D105" s="8"/>
      <c r="E105" s="122">
        <v>0</v>
      </c>
      <c r="F105" s="123"/>
      <c r="G105" s="23"/>
      <c r="H105" s="26">
        <v>0</v>
      </c>
      <c r="I105" s="23"/>
      <c r="J105" s="26">
        <v>0</v>
      </c>
      <c r="K105" s="23"/>
      <c r="L105" s="26">
        <v>78000000</v>
      </c>
      <c r="M105" s="23"/>
      <c r="N105" s="26">
        <v>116392538064</v>
      </c>
      <c r="O105" s="23"/>
      <c r="P105" s="26">
        <v>-78000000</v>
      </c>
      <c r="Q105" s="23"/>
      <c r="R105" s="26">
        <v>116392536000</v>
      </c>
      <c r="S105" s="23"/>
      <c r="T105" s="26">
        <v>0</v>
      </c>
      <c r="U105" s="23"/>
      <c r="V105" s="26">
        <v>0</v>
      </c>
      <c r="W105" s="23"/>
      <c r="X105" s="26">
        <v>0</v>
      </c>
      <c r="Y105" s="23"/>
      <c r="Z105" s="26">
        <v>0</v>
      </c>
      <c r="AA105" s="22"/>
      <c r="AB105" s="39">
        <f t="shared" si="3"/>
        <v>0</v>
      </c>
    </row>
    <row r="106" spans="1:28" ht="21.75" customHeight="1" thickBot="1">
      <c r="A106" s="124" t="s">
        <v>108</v>
      </c>
      <c r="B106" s="124"/>
      <c r="C106" s="124"/>
      <c r="D106" s="124"/>
      <c r="E106" s="23"/>
      <c r="F106" s="27">
        <f>SUM(E53:F105)</f>
        <v>158752271</v>
      </c>
      <c r="G106" s="27"/>
      <c r="H106" s="115">
        <f>SUM(H53:H105)</f>
        <v>1764149269324</v>
      </c>
      <c r="I106" s="115"/>
      <c r="J106" s="115">
        <f>SUM(J53:J105)</f>
        <v>1895966267776.7224</v>
      </c>
      <c r="K106" s="115"/>
      <c r="L106" s="115">
        <f>SUM(L53:L105)</f>
        <v>646291754</v>
      </c>
      <c r="M106" s="115"/>
      <c r="N106" s="115">
        <f>SUM(N53:N105)</f>
        <v>1120976417858</v>
      </c>
      <c r="O106" s="115"/>
      <c r="P106" s="115">
        <f>SUM(P53:P105)</f>
        <v>-133630728</v>
      </c>
      <c r="Q106" s="115"/>
      <c r="R106" s="115">
        <f>SUM(R53:R105)</f>
        <v>692783954187</v>
      </c>
      <c r="S106" s="115"/>
      <c r="T106" s="115">
        <f>SUM(T53:T105)</f>
        <v>516874297</v>
      </c>
      <c r="U106" s="115"/>
      <c r="V106" s="115">
        <f>SUM(V53:V105)</f>
        <v>1524886</v>
      </c>
      <c r="W106" s="115"/>
      <c r="X106" s="115">
        <f>SUM(X53:X105)</f>
        <v>2486785669128</v>
      </c>
      <c r="Y106" s="115"/>
      <c r="Z106" s="115">
        <f>SUM(Z53:Z105)</f>
        <v>2756488802966.2515</v>
      </c>
      <c r="AA106" s="116"/>
      <c r="AB106" s="117">
        <f>SUM(AB53:AB105)</f>
        <v>79.396006385088427</v>
      </c>
    </row>
    <row r="107" spans="1:28" ht="13.5" thickTop="1"/>
    <row r="108" spans="1:28">
      <c r="H108" s="45"/>
      <c r="J108" s="45"/>
      <c r="X108" s="35"/>
      <c r="Z108" s="35"/>
    </row>
    <row r="109" spans="1:28">
      <c r="X109" s="35"/>
      <c r="Z109" s="35"/>
    </row>
    <row r="110" spans="1:28">
      <c r="X110" s="35"/>
      <c r="Z110" s="35"/>
    </row>
    <row r="111" spans="1:28">
      <c r="X111" s="35"/>
      <c r="Z111" s="35"/>
    </row>
    <row r="112" spans="1:28">
      <c r="Z112" s="35"/>
    </row>
    <row r="113" spans="24:26">
      <c r="Z113" s="35"/>
    </row>
    <row r="114" spans="24:26">
      <c r="Z114" s="35"/>
    </row>
    <row r="116" spans="24:26">
      <c r="X116" s="45"/>
    </row>
  </sheetData>
  <mergeCells count="20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58:C58"/>
    <mergeCell ref="E58:F58"/>
    <mergeCell ref="A59:C59"/>
    <mergeCell ref="E59:F59"/>
    <mergeCell ref="A60:C60"/>
    <mergeCell ref="E60:F60"/>
    <mergeCell ref="A61:C61"/>
    <mergeCell ref="E61:F61"/>
    <mergeCell ref="A42:C42"/>
    <mergeCell ref="E42:F42"/>
    <mergeCell ref="A43:C43"/>
    <mergeCell ref="E43:F43"/>
    <mergeCell ref="A44:C44"/>
    <mergeCell ref="E44:F44"/>
    <mergeCell ref="A55:C55"/>
    <mergeCell ref="E55:F55"/>
    <mergeCell ref="A56:C56"/>
    <mergeCell ref="E56:F56"/>
    <mergeCell ref="A62:C62"/>
    <mergeCell ref="E62:F62"/>
    <mergeCell ref="A63:C63"/>
    <mergeCell ref="E63:F63"/>
    <mergeCell ref="A64:C64"/>
    <mergeCell ref="E64:F64"/>
    <mergeCell ref="A45:C45"/>
    <mergeCell ref="E45:F45"/>
    <mergeCell ref="A54:C54"/>
    <mergeCell ref="E54:F54"/>
    <mergeCell ref="A49:B49"/>
    <mergeCell ref="C49:AB49"/>
    <mergeCell ref="F50:J50"/>
    <mergeCell ref="L50:R50"/>
    <mergeCell ref="T50:AB50"/>
    <mergeCell ref="L51:N51"/>
    <mergeCell ref="P51:R51"/>
    <mergeCell ref="A52:C52"/>
    <mergeCell ref="E52:F52"/>
    <mergeCell ref="A46:C46"/>
    <mergeCell ref="A53:C53"/>
    <mergeCell ref="E53:F53"/>
    <mergeCell ref="A57:C57"/>
    <mergeCell ref="E57:F57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5:C105"/>
    <mergeCell ref="E105:F105"/>
    <mergeCell ref="A106:D106"/>
    <mergeCell ref="A100:C100"/>
    <mergeCell ref="E100:F100"/>
    <mergeCell ref="A101:C101"/>
    <mergeCell ref="E101:F101"/>
    <mergeCell ref="A102:C102"/>
    <mergeCell ref="E102:F102"/>
    <mergeCell ref="A103:C103"/>
    <mergeCell ref="E103:F103"/>
    <mergeCell ref="A104:C104"/>
    <mergeCell ref="E104:F104"/>
  </mergeCells>
  <pageMargins left="0.39" right="0.39" top="0.39" bottom="0.39" header="0" footer="0"/>
  <pageSetup scale="55" fitToHeight="0" orientation="landscape" r:id="rId1"/>
  <rowBreaks count="1" manualBreakCount="1">
    <brk id="47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7"/>
  <sheetViews>
    <sheetView rightToLeft="1" view="pageBreakPreview" zoomScale="98" zoomScaleNormal="100" zoomScaleSheetLayoutView="98" workbookViewId="0">
      <selection activeCell="C21" sqref="C21"/>
    </sheetView>
  </sheetViews>
  <sheetFormatPr defaultRowHeight="12.75"/>
  <cols>
    <col min="1" max="1" width="31.4257812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140625" customWidth="1"/>
    <col min="10" max="10" width="1.8554687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6.42578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</row>
    <row r="2" spans="1:49" ht="21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</row>
    <row r="3" spans="1:49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</row>
    <row r="4" spans="1:49" ht="14.45" customHeight="1"/>
    <row r="5" spans="1:49" ht="24">
      <c r="A5" s="126" t="s">
        <v>112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</row>
    <row r="6" spans="1:49" ht="14.45" customHeight="1">
      <c r="C6" s="127" t="s">
        <v>7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Y6" s="127" t="s">
        <v>9</v>
      </c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</row>
    <row r="7" spans="1:49" ht="30" customHeight="1">
      <c r="A7" s="2" t="s">
        <v>109</v>
      </c>
      <c r="C7" s="4" t="s">
        <v>113</v>
      </c>
      <c r="D7" s="3"/>
      <c r="E7" s="4" t="s">
        <v>114</v>
      </c>
      <c r="F7" s="3"/>
      <c r="G7" s="128" t="s">
        <v>115</v>
      </c>
      <c r="H7" s="128"/>
      <c r="I7" s="128"/>
      <c r="J7" s="3"/>
      <c r="K7" s="128" t="s">
        <v>116</v>
      </c>
      <c r="L7" s="128"/>
      <c r="M7" s="128"/>
      <c r="N7" s="3"/>
      <c r="O7" s="128" t="s">
        <v>110</v>
      </c>
      <c r="P7" s="128"/>
      <c r="Q7" s="128"/>
      <c r="R7" s="3"/>
      <c r="S7" s="128" t="s">
        <v>111</v>
      </c>
      <c r="T7" s="128"/>
      <c r="U7" s="128"/>
      <c r="V7" s="128"/>
      <c r="W7" s="128"/>
      <c r="Y7" s="128" t="s">
        <v>113</v>
      </c>
      <c r="Z7" s="128"/>
      <c r="AA7" s="128"/>
      <c r="AB7" s="128"/>
      <c r="AC7" s="128"/>
      <c r="AD7" s="3"/>
      <c r="AE7" s="128" t="s">
        <v>114</v>
      </c>
      <c r="AF7" s="128"/>
      <c r="AG7" s="128"/>
      <c r="AH7" s="128"/>
      <c r="AI7" s="128"/>
      <c r="AJ7" s="3"/>
      <c r="AK7" s="128" t="s">
        <v>115</v>
      </c>
      <c r="AL7" s="128"/>
      <c r="AM7" s="128"/>
      <c r="AN7" s="3"/>
      <c r="AO7" s="128" t="s">
        <v>116</v>
      </c>
      <c r="AP7" s="128"/>
      <c r="AQ7" s="128"/>
      <c r="AR7" s="3"/>
      <c r="AS7" s="128" t="s">
        <v>110</v>
      </c>
      <c r="AT7" s="128"/>
      <c r="AU7" s="3"/>
      <c r="AV7" s="4" t="s">
        <v>111</v>
      </c>
    </row>
    <row r="8" spans="1:49" ht="30.75" customHeight="1">
      <c r="A8" s="5" t="s">
        <v>19</v>
      </c>
      <c r="C8" s="5" t="s">
        <v>117</v>
      </c>
      <c r="E8" s="5" t="s">
        <v>118</v>
      </c>
      <c r="G8" s="130" t="s">
        <v>119</v>
      </c>
      <c r="H8" s="130"/>
      <c r="I8" s="130"/>
      <c r="K8" s="131">
        <v>2000000</v>
      </c>
      <c r="L8" s="131"/>
      <c r="M8" s="131"/>
      <c r="N8" s="15"/>
      <c r="O8" s="131">
        <v>3600</v>
      </c>
      <c r="P8" s="131"/>
      <c r="Q8" s="131"/>
      <c r="R8" s="15"/>
      <c r="S8" s="132" t="s">
        <v>120</v>
      </c>
      <c r="T8" s="132"/>
      <c r="U8" s="132"/>
      <c r="V8" s="132"/>
      <c r="W8" s="132"/>
      <c r="X8" s="15"/>
      <c r="Y8" s="132" t="s">
        <v>117</v>
      </c>
      <c r="Z8" s="132"/>
      <c r="AA8" s="132"/>
      <c r="AB8" s="132"/>
      <c r="AC8" s="132"/>
      <c r="AD8" s="15"/>
      <c r="AE8" s="132" t="s">
        <v>118</v>
      </c>
      <c r="AF8" s="132"/>
      <c r="AG8" s="132"/>
      <c r="AH8" s="132"/>
      <c r="AI8" s="132"/>
      <c r="AJ8" s="15"/>
      <c r="AK8" s="132" t="s">
        <v>119</v>
      </c>
      <c r="AL8" s="132"/>
      <c r="AM8" s="132"/>
      <c r="AN8" s="15"/>
      <c r="AO8" s="131">
        <v>2000000</v>
      </c>
      <c r="AP8" s="131"/>
      <c r="AQ8" s="131"/>
      <c r="AR8" s="15"/>
      <c r="AS8" s="131">
        <v>3600</v>
      </c>
      <c r="AT8" s="131"/>
      <c r="AU8" s="15"/>
      <c r="AV8" s="29" t="s">
        <v>120</v>
      </c>
    </row>
    <row r="9" spans="1:49" ht="14.45" customHeight="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</row>
    <row r="10" spans="1:49" ht="21.75" customHeight="1"/>
    <row r="11" spans="1:49" ht="21.75" customHeight="1"/>
    <row r="12" spans="1:49" ht="21.75" customHeight="1"/>
    <row r="13" spans="1:49" ht="21.75" customHeight="1"/>
    <row r="14" spans="1:49" ht="21.75" customHeight="1"/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</sheetData>
  <mergeCells count="25">
    <mergeCell ref="A1:AW1"/>
    <mergeCell ref="A2:AW2"/>
    <mergeCell ref="A3:AW3"/>
    <mergeCell ref="A5:AW5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AE8:AI8"/>
    <mergeCell ref="AK8:AM8"/>
    <mergeCell ref="AO8:AQ8"/>
    <mergeCell ref="AS8:AT8"/>
    <mergeCell ref="A9:AW9"/>
    <mergeCell ref="G8:I8"/>
    <mergeCell ref="K8:M8"/>
    <mergeCell ref="O8:Q8"/>
    <mergeCell ref="S8:W8"/>
    <mergeCell ref="Y8:AC8"/>
  </mergeCells>
  <pageMargins left="0.39" right="0.39" top="0.39" bottom="0.39" header="0" footer="0"/>
  <pageSetup scale="60" fitToHeight="0" orientation="landscape" r:id="rId1"/>
  <rowBreaks count="1" manualBreakCount="1">
    <brk id="41" max="4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2"/>
  <sheetViews>
    <sheetView rightToLeft="1" view="pageBreakPreview" topLeftCell="A4" zoomScale="95" zoomScaleNormal="100" zoomScaleSheetLayoutView="95" workbookViewId="0">
      <selection activeCell="N11" sqref="N11:N13"/>
    </sheetView>
  </sheetViews>
  <sheetFormatPr defaultRowHeight="12.75"/>
  <cols>
    <col min="1" max="1" width="5.140625" customWidth="1"/>
    <col min="2" max="2" width="49.42578125" customWidth="1"/>
    <col min="3" max="3" width="1.28515625" customWidth="1"/>
    <col min="4" max="4" width="16.85546875" customWidth="1"/>
    <col min="5" max="5" width="1.28515625" customWidth="1"/>
    <col min="6" max="6" width="20.42578125" customWidth="1"/>
    <col min="7" max="7" width="1.28515625" customWidth="1"/>
    <col min="8" max="8" width="19.140625" customWidth="1"/>
    <col min="9" max="9" width="1.28515625" customWidth="1"/>
    <col min="10" max="10" width="17.85546875" customWidth="1"/>
    <col min="11" max="11" width="1.28515625" customWidth="1"/>
    <col min="12" max="12" width="19.42578125" customWidth="1"/>
    <col min="13" max="13" width="0.28515625" customWidth="1"/>
    <col min="14" max="14" width="15.85546875" bestFit="1" customWidth="1"/>
    <col min="16" max="16" width="20.42578125" customWidth="1"/>
  </cols>
  <sheetData>
    <row r="1" spans="1:15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21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5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5" ht="14.45" customHeight="1"/>
    <row r="5" spans="1:15" ht="14.45" customHeight="1">
      <c r="A5" s="1" t="s">
        <v>122</v>
      </c>
      <c r="B5" s="126" t="s">
        <v>123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5" ht="21" customHeight="1">
      <c r="D6" s="2" t="s">
        <v>7</v>
      </c>
      <c r="F6" s="127" t="s">
        <v>8</v>
      </c>
      <c r="G6" s="127"/>
      <c r="H6" s="127"/>
      <c r="J6" s="2" t="s">
        <v>9</v>
      </c>
    </row>
    <row r="7" spans="1:15" ht="14.45" customHeight="1">
      <c r="D7" s="3"/>
      <c r="F7" s="3"/>
      <c r="G7" s="3"/>
      <c r="H7" s="3"/>
      <c r="J7" s="3"/>
    </row>
    <row r="8" spans="1:15" ht="18.75" customHeight="1">
      <c r="A8" s="127" t="s">
        <v>124</v>
      </c>
      <c r="B8" s="127"/>
      <c r="D8" s="2" t="s">
        <v>125</v>
      </c>
      <c r="F8" s="2" t="s">
        <v>126</v>
      </c>
      <c r="H8" s="2" t="s">
        <v>127</v>
      </c>
      <c r="J8" s="2" t="s">
        <v>125</v>
      </c>
      <c r="L8" s="51" t="s">
        <v>18</v>
      </c>
    </row>
    <row r="9" spans="1:15" ht="33.75" customHeight="1">
      <c r="A9" s="130" t="s">
        <v>128</v>
      </c>
      <c r="B9" s="130"/>
      <c r="D9" s="16">
        <v>5430436583</v>
      </c>
      <c r="E9" s="15"/>
      <c r="F9" s="16">
        <v>310031600347</v>
      </c>
      <c r="G9" s="15"/>
      <c r="H9" s="16">
        <v>293968141998</v>
      </c>
      <c r="I9" s="15"/>
      <c r="J9" s="16">
        <v>21493894932</v>
      </c>
      <c r="K9" s="15"/>
      <c r="L9" s="57">
        <f>J9/3471822990185*100</f>
        <v>0.61909535689936412</v>
      </c>
    </row>
    <row r="10" spans="1:15" ht="31.5" customHeight="1">
      <c r="A10" s="121" t="s">
        <v>129</v>
      </c>
      <c r="B10" s="121"/>
      <c r="D10" s="19">
        <v>355343443</v>
      </c>
      <c r="E10" s="15"/>
      <c r="F10" s="19">
        <v>1174001454338</v>
      </c>
      <c r="G10" s="15"/>
      <c r="H10" s="19">
        <v>498071419404</v>
      </c>
      <c r="I10" s="15"/>
      <c r="J10" s="19">
        <v>676285378377</v>
      </c>
      <c r="K10" s="15"/>
      <c r="L10" s="55">
        <f>J10/3471822990185*100</f>
        <v>19.479258599556754</v>
      </c>
    </row>
    <row r="11" spans="1:15" ht="26.25" customHeight="1">
      <c r="A11" s="124" t="s">
        <v>108</v>
      </c>
      <c r="B11" s="124"/>
      <c r="D11" s="20">
        <f>SUM(D9:D10)</f>
        <v>5785780026</v>
      </c>
      <c r="E11" s="15"/>
      <c r="F11" s="20">
        <f>SUM(F9:F10)</f>
        <v>1484033054685</v>
      </c>
      <c r="G11" s="15"/>
      <c r="H11" s="20">
        <f>SUM(H9:H10)</f>
        <v>792039561402</v>
      </c>
      <c r="I11" s="15"/>
      <c r="J11" s="20">
        <f>SUM(J9:J10)</f>
        <v>697779273309</v>
      </c>
      <c r="K11" s="15"/>
      <c r="L11" s="58">
        <f>L10+L9</f>
        <v>20.098353956456119</v>
      </c>
      <c r="N11" s="35"/>
      <c r="O11" s="35"/>
    </row>
    <row r="12" spans="1:15">
      <c r="N12" s="35"/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6"/>
  <sheetViews>
    <sheetView rightToLeft="1" view="pageBreakPreview" zoomScaleNormal="100" zoomScaleSheetLayoutView="100" workbookViewId="0">
      <selection activeCell="F13" sqref="F13:F14"/>
    </sheetView>
  </sheetViews>
  <sheetFormatPr defaultRowHeight="12.75"/>
  <cols>
    <col min="1" max="1" width="2.5703125" customWidth="1"/>
    <col min="2" max="2" width="53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8.7109375" style="46" bestFit="1" customWidth="1"/>
    <col min="13" max="13" width="17.85546875" bestFit="1" customWidth="1"/>
    <col min="14" max="14" width="16" bestFit="1" customWidth="1"/>
    <col min="15" max="15" width="33.140625" bestFit="1" customWidth="1"/>
    <col min="16" max="16" width="14.85546875" bestFit="1" customWidth="1"/>
  </cols>
  <sheetData>
    <row r="1" spans="1:16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M1" s="35"/>
      <c r="O1" s="35"/>
    </row>
    <row r="2" spans="1:16" ht="21.75" customHeight="1">
      <c r="A2" s="119" t="s">
        <v>130</v>
      </c>
      <c r="B2" s="119"/>
      <c r="C2" s="119"/>
      <c r="D2" s="119"/>
      <c r="E2" s="119"/>
      <c r="F2" s="119"/>
      <c r="G2" s="119"/>
      <c r="H2" s="119"/>
      <c r="I2" s="119"/>
      <c r="J2" s="119"/>
      <c r="O2" s="35"/>
      <c r="P2" s="35"/>
    </row>
    <row r="3" spans="1:16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O3" s="35"/>
      <c r="P3" s="35"/>
    </row>
    <row r="4" spans="1:16" ht="14.45" customHeight="1">
      <c r="O4" s="35"/>
      <c r="P4" s="35"/>
    </row>
    <row r="5" spans="1:16" ht="29.1" customHeight="1">
      <c r="A5" s="1" t="s">
        <v>131</v>
      </c>
      <c r="B5" s="126" t="s">
        <v>132</v>
      </c>
      <c r="C5" s="126"/>
      <c r="D5" s="126"/>
      <c r="E5" s="126"/>
      <c r="F5" s="126"/>
      <c r="G5" s="126"/>
      <c r="H5" s="126"/>
      <c r="I5" s="126"/>
      <c r="J5" s="126"/>
      <c r="O5" s="35"/>
      <c r="P5" s="35"/>
    </row>
    <row r="6" spans="1:16" ht="14.45" customHeight="1">
      <c r="O6" s="35"/>
    </row>
    <row r="7" spans="1:16" ht="21">
      <c r="A7" s="127" t="s">
        <v>133</v>
      </c>
      <c r="B7" s="127"/>
      <c r="D7" s="2" t="s">
        <v>134</v>
      </c>
      <c r="F7" s="2" t="s">
        <v>125</v>
      </c>
      <c r="H7" s="2" t="s">
        <v>135</v>
      </c>
      <c r="J7" s="2" t="s">
        <v>136</v>
      </c>
      <c r="M7" s="18"/>
    </row>
    <row r="8" spans="1:16" ht="27" customHeight="1">
      <c r="A8" s="130" t="s">
        <v>137</v>
      </c>
      <c r="B8" s="130"/>
      <c r="D8" s="41" t="s">
        <v>252</v>
      </c>
      <c r="F8" s="16">
        <f>'2-1'!S125</f>
        <v>503319950079</v>
      </c>
      <c r="G8" s="15"/>
      <c r="H8" s="17">
        <f>F8/506522213680*100</f>
        <v>99.367794044463551</v>
      </c>
      <c r="I8" s="15"/>
      <c r="J8" s="17">
        <f>F8/3471822990185*100</f>
        <v>14.497281442686111</v>
      </c>
      <c r="L8" s="68"/>
      <c r="M8" s="68"/>
      <c r="N8" s="68"/>
      <c r="O8" s="68"/>
    </row>
    <row r="9" spans="1:16" ht="27" customHeight="1">
      <c r="A9" s="6" t="s">
        <v>251</v>
      </c>
      <c r="B9" s="6"/>
      <c r="D9" s="41" t="s">
        <v>253</v>
      </c>
      <c r="F9" s="18">
        <f>'2-2'!R10</f>
        <v>2364433420</v>
      </c>
      <c r="G9" s="15"/>
      <c r="H9" s="40">
        <f t="shared" ref="H9:H11" si="0">F9/506522213680*100</f>
        <v>0.46679757691609403</v>
      </c>
      <c r="I9" s="15"/>
      <c r="J9" s="40">
        <f t="shared" ref="J9:J11" si="1">F9/3471822990185*100</f>
        <v>6.8103512958015422E-2</v>
      </c>
      <c r="M9" s="18"/>
      <c r="N9" s="68"/>
    </row>
    <row r="10" spans="1:16" ht="27" customHeight="1">
      <c r="A10" s="125" t="s">
        <v>138</v>
      </c>
      <c r="B10" s="125"/>
      <c r="D10" s="41" t="s">
        <v>254</v>
      </c>
      <c r="F10" s="18">
        <f>'2-3'!H10</f>
        <v>132655600</v>
      </c>
      <c r="G10" s="15"/>
      <c r="H10" s="40">
        <f t="shared" si="0"/>
        <v>2.618949306018124E-2</v>
      </c>
      <c r="I10" s="15"/>
      <c r="J10" s="40">
        <f t="shared" si="1"/>
        <v>3.8209206049681496E-3</v>
      </c>
      <c r="M10" s="18"/>
      <c r="N10" s="68"/>
    </row>
    <row r="11" spans="1:16" ht="27" customHeight="1">
      <c r="A11" s="121" t="s">
        <v>139</v>
      </c>
      <c r="B11" s="121"/>
      <c r="D11" s="42" t="s">
        <v>255</v>
      </c>
      <c r="F11" s="19">
        <f>'2-4'!F10</f>
        <v>734763511</v>
      </c>
      <c r="G11" s="15"/>
      <c r="H11" s="40">
        <f t="shared" si="0"/>
        <v>0.14506047141778336</v>
      </c>
      <c r="I11" s="15"/>
      <c r="J11" s="40">
        <f t="shared" si="1"/>
        <v>2.1163622485282502E-2</v>
      </c>
      <c r="M11" s="18"/>
    </row>
    <row r="12" spans="1:16" ht="27" customHeight="1" thickBot="1">
      <c r="A12" s="124" t="s">
        <v>108</v>
      </c>
      <c r="B12" s="124"/>
      <c r="D12" s="10"/>
      <c r="F12" s="20">
        <f>SUM(F8:F11)</f>
        <v>506551802610</v>
      </c>
      <c r="G12" s="15"/>
      <c r="H12" s="20">
        <f>SUM(H8:H11)</f>
        <v>100.00584158585761</v>
      </c>
      <c r="I12" s="15"/>
      <c r="J12" s="21">
        <f>SUM(J8:J11)</f>
        <v>14.590369498734377</v>
      </c>
      <c r="M12" s="68"/>
      <c r="N12" s="68"/>
    </row>
    <row r="13" spans="1:16" ht="13.5" thickTop="1">
      <c r="F13" s="46"/>
      <c r="M13" s="68"/>
    </row>
    <row r="14" spans="1:16">
      <c r="F14" s="35"/>
    </row>
    <row r="16" spans="1:16">
      <c r="F16" s="35"/>
    </row>
  </sheetData>
  <mergeCells count="9">
    <mergeCell ref="A12:B12"/>
    <mergeCell ref="A8:B8"/>
    <mergeCell ref="A10:B10"/>
    <mergeCell ref="A11:B11"/>
    <mergeCell ref="A1:J1"/>
    <mergeCell ref="A2:J2"/>
    <mergeCell ref="A3:J3"/>
    <mergeCell ref="B5:J5"/>
    <mergeCell ref="A7:B7"/>
  </mergeCells>
  <phoneticPr fontId="7" type="noConversion"/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42"/>
  <sheetViews>
    <sheetView rightToLeft="1" view="pageBreakPreview" topLeftCell="A118" zoomScale="82" zoomScaleNormal="100" zoomScaleSheetLayoutView="82" workbookViewId="0">
      <selection activeCell="K126" sqref="K126:S129"/>
    </sheetView>
  </sheetViews>
  <sheetFormatPr defaultRowHeight="12.75"/>
  <cols>
    <col min="1" max="1" width="68.42578125" style="46" customWidth="1"/>
    <col min="2" max="2" width="1.28515625" style="46" customWidth="1"/>
    <col min="3" max="3" width="19.140625" style="99" customWidth="1"/>
    <col min="4" max="4" width="1.28515625" style="46" customWidth="1"/>
    <col min="5" max="5" width="20.42578125" style="99" customWidth="1"/>
    <col min="6" max="6" width="1.28515625" style="46" customWidth="1"/>
    <col min="7" max="7" width="19.28515625" style="104" customWidth="1"/>
    <col min="8" max="8" width="1.28515625" style="104" customWidth="1"/>
    <col min="9" max="9" width="24.85546875" style="104" customWidth="1"/>
    <col min="10" max="10" width="1.28515625" style="46" customWidth="1"/>
    <col min="11" max="11" width="15.5703125" style="46" customWidth="1"/>
    <col min="12" max="12" width="1.28515625" style="46" customWidth="1"/>
    <col min="13" max="13" width="20.42578125" style="59" customWidth="1"/>
    <col min="14" max="14" width="1" style="46" customWidth="1"/>
    <col min="15" max="15" width="22.42578125" style="59" customWidth="1"/>
    <col min="16" max="16" width="1.28515625" style="46" customWidth="1"/>
    <col min="17" max="17" width="19.85546875" style="46" bestFit="1" customWidth="1"/>
    <col min="18" max="18" width="1.28515625" style="46" customWidth="1"/>
    <col min="19" max="19" width="20.28515625" style="46" bestFit="1" customWidth="1"/>
    <col min="20" max="20" width="1.28515625" style="46" customWidth="1"/>
    <col min="21" max="21" width="16.5703125" style="46" customWidth="1"/>
    <col min="22" max="22" width="0.28515625" style="46" customWidth="1"/>
    <col min="23" max="23" width="16.5703125" style="46" bestFit="1" customWidth="1"/>
    <col min="24" max="24" width="17.28515625" style="46" customWidth="1"/>
    <col min="25" max="25" width="16.28515625" style="46" bestFit="1" customWidth="1"/>
    <col min="26" max="26" width="17.28515625" style="46" customWidth="1"/>
    <col min="27" max="27" width="4.85546875" style="46" customWidth="1"/>
    <col min="28" max="28" width="17" style="46" customWidth="1"/>
    <col min="29" max="29" width="16.28515625" style="46" bestFit="1" customWidth="1"/>
    <col min="30" max="16384" width="9.140625" style="46"/>
  </cols>
  <sheetData>
    <row r="1" spans="1:25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5" ht="21.75" customHeight="1">
      <c r="A2" s="133" t="s">
        <v>130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5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1:25" ht="14.45" customHeight="1"/>
    <row r="5" spans="1:25" ht="14.45" customHeight="1">
      <c r="A5" s="76" t="s">
        <v>264</v>
      </c>
      <c r="B5" s="92"/>
      <c r="C5" s="100"/>
      <c r="D5" s="92"/>
      <c r="E5" s="100"/>
      <c r="F5" s="92"/>
      <c r="G5" s="105"/>
      <c r="H5" s="105"/>
      <c r="I5" s="105"/>
      <c r="J5" s="92"/>
      <c r="K5" s="92"/>
      <c r="L5" s="92"/>
      <c r="M5" s="92"/>
      <c r="N5" s="92"/>
      <c r="O5" s="98"/>
      <c r="P5" s="92"/>
      <c r="Q5" s="92"/>
      <c r="R5" s="92"/>
      <c r="S5" s="92"/>
      <c r="T5" s="92"/>
      <c r="U5" s="92"/>
    </row>
    <row r="6" spans="1:25" ht="14.45" customHeight="1">
      <c r="C6" s="101" t="s">
        <v>141</v>
      </c>
      <c r="D6" s="93"/>
      <c r="E6" s="101"/>
      <c r="F6" s="93"/>
      <c r="G6" s="106"/>
      <c r="H6" s="106"/>
      <c r="I6" s="106"/>
      <c r="J6" s="93"/>
      <c r="K6" s="93"/>
      <c r="M6" s="93" t="s">
        <v>142</v>
      </c>
      <c r="N6" s="93"/>
      <c r="O6" s="95"/>
      <c r="P6" s="93"/>
      <c r="Q6" s="93"/>
      <c r="R6" s="93"/>
      <c r="S6" s="93"/>
      <c r="T6" s="93"/>
      <c r="U6" s="93"/>
    </row>
    <row r="7" spans="1:25" ht="14.45" customHeight="1">
      <c r="C7" s="102"/>
      <c r="D7" s="60"/>
      <c r="E7" s="102"/>
      <c r="F7" s="60"/>
      <c r="G7" s="107"/>
      <c r="H7" s="107"/>
      <c r="I7" s="108" t="s">
        <v>108</v>
      </c>
      <c r="J7" s="94"/>
      <c r="K7" s="94"/>
      <c r="M7" s="61"/>
      <c r="N7" s="60"/>
      <c r="O7" s="61"/>
      <c r="P7" s="60"/>
      <c r="Q7" s="60"/>
      <c r="R7" s="60"/>
      <c r="S7" s="94" t="s">
        <v>108</v>
      </c>
      <c r="T7" s="94"/>
      <c r="U7" s="94"/>
    </row>
    <row r="8" spans="1:25" ht="14.45" customHeight="1">
      <c r="A8" s="93" t="s">
        <v>143</v>
      </c>
      <c r="C8" s="103" t="s">
        <v>144</v>
      </c>
      <c r="E8" s="103" t="s">
        <v>145</v>
      </c>
      <c r="G8" s="109" t="s">
        <v>146</v>
      </c>
      <c r="I8" s="110" t="s">
        <v>125</v>
      </c>
      <c r="J8" s="60"/>
      <c r="K8" s="78" t="s">
        <v>135</v>
      </c>
      <c r="M8" s="79" t="s">
        <v>144</v>
      </c>
      <c r="O8" s="95" t="s">
        <v>145</v>
      </c>
      <c r="Q8" s="77" t="s">
        <v>146</v>
      </c>
      <c r="S8" s="78" t="s">
        <v>125</v>
      </c>
      <c r="T8" s="60"/>
      <c r="U8" s="78" t="s">
        <v>135</v>
      </c>
    </row>
    <row r="9" spans="1:25" ht="21.75" customHeight="1">
      <c r="A9" s="96" t="s">
        <v>89</v>
      </c>
      <c r="C9" s="24">
        <v>0</v>
      </c>
      <c r="D9" s="47"/>
      <c r="E9" s="24">
        <v>0</v>
      </c>
      <c r="F9" s="47"/>
      <c r="G9" s="24">
        <v>1521061</v>
      </c>
      <c r="H9" s="23"/>
      <c r="I9" s="24">
        <v>1521061</v>
      </c>
      <c r="J9" s="23"/>
      <c r="K9" s="24">
        <v>0</v>
      </c>
      <c r="L9" s="23"/>
      <c r="M9" s="80">
        <v>0</v>
      </c>
      <c r="N9" s="23"/>
      <c r="O9" s="97">
        <v>0</v>
      </c>
      <c r="P9" s="23"/>
      <c r="Q9" s="75">
        <v>-171900886</v>
      </c>
      <c r="R9" s="23"/>
      <c r="S9" s="24">
        <f t="shared" ref="S9:S41" si="0">Q9+O9+M9</f>
        <v>-171900886</v>
      </c>
      <c r="T9" s="23"/>
      <c r="U9" s="24">
        <f>S9/506522213680*100</f>
        <v>-3.393748217893558E-2</v>
      </c>
      <c r="Y9" s="63"/>
    </row>
    <row r="10" spans="1:25" ht="21.75" customHeight="1">
      <c r="A10" s="89" t="s">
        <v>29</v>
      </c>
      <c r="C10" s="25">
        <v>0</v>
      </c>
      <c r="D10" s="47"/>
      <c r="E10" s="25">
        <v>1357856030</v>
      </c>
      <c r="F10" s="47"/>
      <c r="G10" s="25">
        <v>-202364074</v>
      </c>
      <c r="H10" s="23"/>
      <c r="I10" s="25">
        <v>1155491956</v>
      </c>
      <c r="J10" s="23"/>
      <c r="K10" s="25">
        <v>0.44</v>
      </c>
      <c r="L10" s="23"/>
      <c r="M10" s="48">
        <v>8468379900</v>
      </c>
      <c r="N10" s="23"/>
      <c r="O10" s="91">
        <v>-1906017240</v>
      </c>
      <c r="P10" s="23"/>
      <c r="Q10" s="75">
        <v>-209907861</v>
      </c>
      <c r="R10" s="23"/>
      <c r="S10" s="81">
        <f t="shared" si="0"/>
        <v>6352454799</v>
      </c>
      <c r="T10" s="23"/>
      <c r="U10" s="81">
        <f>S10/506522213680*100</f>
        <v>1.2541315321292543</v>
      </c>
      <c r="Y10" s="63"/>
    </row>
    <row r="11" spans="1:25" ht="21.75" customHeight="1">
      <c r="A11" s="89" t="s">
        <v>31</v>
      </c>
      <c r="C11" s="25">
        <v>0</v>
      </c>
      <c r="D11" s="47"/>
      <c r="E11" s="25">
        <v>6660492868</v>
      </c>
      <c r="F11" s="47"/>
      <c r="G11" s="25">
        <v>-1334918856</v>
      </c>
      <c r="H11" s="23"/>
      <c r="I11" s="25">
        <v>5325574012</v>
      </c>
      <c r="J11" s="23"/>
      <c r="K11" s="25">
        <v>2.04</v>
      </c>
      <c r="L11" s="23"/>
      <c r="M11" s="48">
        <v>2663356920</v>
      </c>
      <c r="N11" s="23"/>
      <c r="O11" s="91">
        <v>-8351649889</v>
      </c>
      <c r="P11" s="23"/>
      <c r="Q11" s="75">
        <v>-2544647056</v>
      </c>
      <c r="R11" s="23"/>
      <c r="S11" s="81">
        <f t="shared" si="0"/>
        <v>-8232940025</v>
      </c>
      <c r="T11" s="23"/>
      <c r="U11" s="81">
        <f>S11/506522213680*100</f>
        <v>-1.6253857782832077</v>
      </c>
      <c r="Y11" s="63"/>
    </row>
    <row r="12" spans="1:25" ht="21.75" customHeight="1">
      <c r="A12" s="89" t="s">
        <v>67</v>
      </c>
      <c r="C12" s="25">
        <v>0</v>
      </c>
      <c r="D12" s="47"/>
      <c r="E12" s="25">
        <v>8192715437</v>
      </c>
      <c r="F12" s="47"/>
      <c r="G12" s="25">
        <v>-4500410504</v>
      </c>
      <c r="H12" s="23"/>
      <c r="I12" s="25">
        <v>3692304933</v>
      </c>
      <c r="J12" s="23"/>
      <c r="K12" s="25">
        <v>1.41</v>
      </c>
      <c r="L12" s="23"/>
      <c r="M12" s="48">
        <v>0</v>
      </c>
      <c r="N12" s="23"/>
      <c r="O12" s="91">
        <v>-7029775065</v>
      </c>
      <c r="P12" s="23"/>
      <c r="Q12" s="75">
        <v>-4400375376</v>
      </c>
      <c r="R12" s="23"/>
      <c r="S12" s="81">
        <f t="shared" si="0"/>
        <v>-11430150441</v>
      </c>
      <c r="T12" s="23"/>
      <c r="U12" s="81">
        <f t="shared" ref="U12:U41" si="1">S12/506522213680*100</f>
        <v>-2.2565941102478679</v>
      </c>
      <c r="Y12" s="63"/>
    </row>
    <row r="13" spans="1:25" ht="21.75" customHeight="1">
      <c r="A13" s="89" t="s">
        <v>90</v>
      </c>
      <c r="C13" s="25">
        <v>0</v>
      </c>
      <c r="D13" s="47"/>
      <c r="E13" s="25">
        <v>1518423525</v>
      </c>
      <c r="F13" s="47"/>
      <c r="G13" s="25">
        <v>14100553691</v>
      </c>
      <c r="H13" s="23"/>
      <c r="I13" s="25">
        <v>15618977216</v>
      </c>
      <c r="J13" s="23"/>
      <c r="K13" s="25">
        <v>5.98</v>
      </c>
      <c r="L13" s="23"/>
      <c r="M13" s="48">
        <v>0</v>
      </c>
      <c r="N13" s="23"/>
      <c r="O13" s="91">
        <v>1518423525</v>
      </c>
      <c r="P13" s="23"/>
      <c r="Q13" s="75">
        <v>14808305739</v>
      </c>
      <c r="R13" s="23"/>
      <c r="S13" s="81">
        <f t="shared" si="0"/>
        <v>16326729264</v>
      </c>
      <c r="T13" s="23"/>
      <c r="U13" s="81">
        <f t="shared" si="1"/>
        <v>3.2232997533084617</v>
      </c>
      <c r="Y13" s="63"/>
    </row>
    <row r="14" spans="1:25" ht="21.75" customHeight="1">
      <c r="A14" s="89" t="s">
        <v>32</v>
      </c>
      <c r="C14" s="25">
        <v>0</v>
      </c>
      <c r="D14" s="47"/>
      <c r="E14" s="25">
        <v>-1457819121</v>
      </c>
      <c r="F14" s="47"/>
      <c r="G14" s="25">
        <v>1325602755</v>
      </c>
      <c r="H14" s="23"/>
      <c r="I14" s="25">
        <v>-132216366</v>
      </c>
      <c r="J14" s="23"/>
      <c r="K14" s="25">
        <v>-0.05</v>
      </c>
      <c r="L14" s="23"/>
      <c r="M14" s="48">
        <v>0</v>
      </c>
      <c r="N14" s="23"/>
      <c r="O14" s="91">
        <v>6827266288</v>
      </c>
      <c r="P14" s="23"/>
      <c r="Q14" s="75">
        <v>1364055842</v>
      </c>
      <c r="R14" s="23"/>
      <c r="S14" s="81">
        <f t="shared" si="0"/>
        <v>8191322130</v>
      </c>
      <c r="T14" s="23"/>
      <c r="U14" s="81">
        <f t="shared" si="1"/>
        <v>1.6171693775260449</v>
      </c>
    </row>
    <row r="15" spans="1:25" ht="21.75" customHeight="1">
      <c r="A15" s="89" t="s">
        <v>48</v>
      </c>
      <c r="C15" s="25">
        <v>0</v>
      </c>
      <c r="D15" s="47"/>
      <c r="E15" s="25">
        <v>2964105608</v>
      </c>
      <c r="F15" s="47"/>
      <c r="G15" s="25">
        <v>11282538937</v>
      </c>
      <c r="H15" s="23"/>
      <c r="I15" s="25">
        <v>14246644545</v>
      </c>
      <c r="J15" s="23"/>
      <c r="K15" s="25">
        <v>5.45</v>
      </c>
      <c r="L15" s="23"/>
      <c r="M15" s="48">
        <v>18578228900</v>
      </c>
      <c r="N15" s="23"/>
      <c r="O15" s="91">
        <v>30830263977</v>
      </c>
      <c r="P15" s="23"/>
      <c r="Q15" s="75">
        <v>33628042414</v>
      </c>
      <c r="R15" s="23"/>
      <c r="S15" s="81">
        <f t="shared" si="0"/>
        <v>83036535291</v>
      </c>
      <c r="T15" s="23"/>
      <c r="U15" s="81">
        <f t="shared" si="1"/>
        <v>16.393463711634784</v>
      </c>
    </row>
    <row r="16" spans="1:25" ht="21.75" customHeight="1">
      <c r="A16" s="89" t="s">
        <v>107</v>
      </c>
      <c r="C16" s="25">
        <v>0</v>
      </c>
      <c r="D16" s="47"/>
      <c r="E16" s="25">
        <v>0</v>
      </c>
      <c r="F16" s="47"/>
      <c r="G16" s="25">
        <v>-2064</v>
      </c>
      <c r="H16" s="23"/>
      <c r="I16" s="25">
        <v>-2064</v>
      </c>
      <c r="J16" s="23"/>
      <c r="K16" s="25">
        <v>0</v>
      </c>
      <c r="L16" s="23"/>
      <c r="M16" s="48">
        <v>0</v>
      </c>
      <c r="N16" s="23"/>
      <c r="O16" s="91">
        <v>0</v>
      </c>
      <c r="P16" s="23"/>
      <c r="Q16" s="75">
        <v>-2064</v>
      </c>
      <c r="R16" s="23"/>
      <c r="S16" s="81">
        <f t="shared" si="0"/>
        <v>-2064</v>
      </c>
      <c r="T16" s="23"/>
      <c r="U16" s="81">
        <f t="shared" si="1"/>
        <v>-4.0748459677702323E-7</v>
      </c>
    </row>
    <row r="17" spans="1:21" ht="21.75" customHeight="1">
      <c r="A17" s="89" t="s">
        <v>63</v>
      </c>
      <c r="C17" s="25">
        <v>0</v>
      </c>
      <c r="D17" s="47"/>
      <c r="E17" s="25">
        <v>787302573</v>
      </c>
      <c r="F17" s="47"/>
      <c r="G17" s="25">
        <v>1376487124</v>
      </c>
      <c r="H17" s="23"/>
      <c r="I17" s="25">
        <v>2163789697</v>
      </c>
      <c r="J17" s="23"/>
      <c r="K17" s="25">
        <v>0.83</v>
      </c>
      <c r="L17" s="23"/>
      <c r="M17" s="48">
        <v>102911604</v>
      </c>
      <c r="N17" s="23"/>
      <c r="O17" s="91">
        <v>1598767090</v>
      </c>
      <c r="P17" s="23"/>
      <c r="Q17" s="75">
        <v>4514613113</v>
      </c>
      <c r="R17" s="23"/>
      <c r="S17" s="81">
        <f t="shared" si="0"/>
        <v>6216291807</v>
      </c>
      <c r="T17" s="23"/>
      <c r="U17" s="81">
        <f t="shared" si="1"/>
        <v>1.2272495932285408</v>
      </c>
    </row>
    <row r="18" spans="1:21" ht="21.75" customHeight="1">
      <c r="A18" s="89" t="s">
        <v>21</v>
      </c>
      <c r="C18" s="25">
        <v>0</v>
      </c>
      <c r="D18" s="47"/>
      <c r="E18" s="25">
        <v>0</v>
      </c>
      <c r="F18" s="47"/>
      <c r="G18" s="25">
        <v>48697005</v>
      </c>
      <c r="H18" s="23"/>
      <c r="I18" s="25">
        <v>48697005</v>
      </c>
      <c r="J18" s="23"/>
      <c r="K18" s="25">
        <v>0.02</v>
      </c>
      <c r="L18" s="23"/>
      <c r="M18" s="48">
        <v>56000000</v>
      </c>
      <c r="N18" s="23"/>
      <c r="O18" s="91">
        <v>0</v>
      </c>
      <c r="P18" s="23"/>
      <c r="Q18" s="75">
        <v>63372075</v>
      </c>
      <c r="R18" s="23"/>
      <c r="S18" s="81">
        <f t="shared" si="0"/>
        <v>119372075</v>
      </c>
      <c r="T18" s="23"/>
      <c r="U18" s="81">
        <f t="shared" si="1"/>
        <v>2.3566997019288553E-2</v>
      </c>
    </row>
    <row r="19" spans="1:21" ht="21.75" customHeight="1">
      <c r="A19" s="89" t="s">
        <v>106</v>
      </c>
      <c r="C19" s="25">
        <v>0</v>
      </c>
      <c r="D19" s="47"/>
      <c r="E19" s="25">
        <v>0</v>
      </c>
      <c r="F19" s="47"/>
      <c r="G19" s="25">
        <v>5007795</v>
      </c>
      <c r="H19" s="23"/>
      <c r="I19" s="25">
        <v>5007795</v>
      </c>
      <c r="J19" s="23"/>
      <c r="K19" s="25">
        <v>0</v>
      </c>
      <c r="L19" s="23"/>
      <c r="M19" s="48">
        <v>0</v>
      </c>
      <c r="N19" s="23"/>
      <c r="O19" s="91">
        <v>0</v>
      </c>
      <c r="P19" s="23"/>
      <c r="Q19" s="75">
        <v>-4888500</v>
      </c>
      <c r="R19" s="23"/>
      <c r="S19" s="81">
        <f t="shared" si="0"/>
        <v>-4888500</v>
      </c>
      <c r="T19" s="23"/>
      <c r="U19" s="81">
        <f t="shared" si="1"/>
        <v>-9.6511068379092919E-4</v>
      </c>
    </row>
    <row r="20" spans="1:21" ht="21.75" customHeight="1">
      <c r="A20" s="89" t="s">
        <v>65</v>
      </c>
      <c r="C20" s="25">
        <v>0</v>
      </c>
      <c r="D20" s="47"/>
      <c r="E20" s="25">
        <v>2313547460</v>
      </c>
      <c r="F20" s="47"/>
      <c r="G20" s="25">
        <v>-1113864476</v>
      </c>
      <c r="H20" s="23"/>
      <c r="I20" s="25">
        <v>1199682984</v>
      </c>
      <c r="J20" s="23"/>
      <c r="K20" s="25">
        <v>0.46</v>
      </c>
      <c r="L20" s="23"/>
      <c r="M20" s="48">
        <v>0</v>
      </c>
      <c r="N20" s="23"/>
      <c r="O20" s="91">
        <v>492541149</v>
      </c>
      <c r="P20" s="23"/>
      <c r="Q20" s="75">
        <v>-4534795662</v>
      </c>
      <c r="R20" s="23"/>
      <c r="S20" s="81">
        <f t="shared" si="0"/>
        <v>-4042254513</v>
      </c>
      <c r="T20" s="23"/>
      <c r="U20" s="81">
        <f t="shared" si="1"/>
        <v>-0.79804091584297843</v>
      </c>
    </row>
    <row r="21" spans="1:21" ht="21.75" customHeight="1">
      <c r="A21" s="89" t="s">
        <v>64</v>
      </c>
      <c r="C21" s="25">
        <v>0</v>
      </c>
      <c r="D21" s="47"/>
      <c r="E21" s="25">
        <v>37869522378</v>
      </c>
      <c r="F21" s="47"/>
      <c r="G21" s="25">
        <v>3836030459</v>
      </c>
      <c r="H21" s="23"/>
      <c r="I21" s="25">
        <v>41705552837</v>
      </c>
      <c r="J21" s="23"/>
      <c r="K21" s="25">
        <v>15.96</v>
      </c>
      <c r="L21" s="23"/>
      <c r="M21" s="48">
        <v>0</v>
      </c>
      <c r="N21" s="23"/>
      <c r="O21" s="91">
        <v>60442193175</v>
      </c>
      <c r="P21" s="23"/>
      <c r="Q21" s="75">
        <v>3915230750</v>
      </c>
      <c r="R21" s="23"/>
      <c r="S21" s="81">
        <f t="shared" si="0"/>
        <v>64357423925</v>
      </c>
      <c r="T21" s="23"/>
      <c r="U21" s="81">
        <f t="shared" si="1"/>
        <v>12.705745609344271</v>
      </c>
    </row>
    <row r="22" spans="1:21" ht="21.75" customHeight="1">
      <c r="A22" s="89" t="s">
        <v>66</v>
      </c>
      <c r="C22" s="25">
        <v>0</v>
      </c>
      <c r="D22" s="47"/>
      <c r="E22" s="25">
        <v>2002156458</v>
      </c>
      <c r="F22" s="47"/>
      <c r="G22" s="25">
        <v>830392709</v>
      </c>
      <c r="H22" s="23"/>
      <c r="I22" s="25">
        <v>2832549167</v>
      </c>
      <c r="J22" s="23"/>
      <c r="K22" s="25">
        <v>1.08</v>
      </c>
      <c r="L22" s="23"/>
      <c r="M22" s="48">
        <v>4362210000</v>
      </c>
      <c r="N22" s="23"/>
      <c r="O22" s="91">
        <v>2155068281</v>
      </c>
      <c r="P22" s="23"/>
      <c r="Q22" s="75">
        <v>-1993306033</v>
      </c>
      <c r="R22" s="23"/>
      <c r="S22" s="81">
        <f t="shared" si="0"/>
        <v>4523972248</v>
      </c>
      <c r="T22" s="23"/>
      <c r="U22" s="81">
        <f t="shared" si="1"/>
        <v>0.89314389888891632</v>
      </c>
    </row>
    <row r="23" spans="1:21" ht="21.75" customHeight="1">
      <c r="A23" s="89" t="s">
        <v>27</v>
      </c>
      <c r="C23" s="25">
        <v>0</v>
      </c>
      <c r="D23" s="47"/>
      <c r="E23" s="25">
        <v>4177960119</v>
      </c>
      <c r="F23" s="47"/>
      <c r="G23" s="25">
        <v>-3138708843</v>
      </c>
      <c r="H23" s="23"/>
      <c r="I23" s="25">
        <v>1039251276</v>
      </c>
      <c r="J23" s="23"/>
      <c r="K23" s="25">
        <v>0.4</v>
      </c>
      <c r="L23" s="23"/>
      <c r="M23" s="48">
        <v>8740000000</v>
      </c>
      <c r="N23" s="23"/>
      <c r="O23" s="91">
        <v>-11621594340</v>
      </c>
      <c r="P23" s="23"/>
      <c r="Q23" s="75">
        <v>-14152264338</v>
      </c>
      <c r="R23" s="23"/>
      <c r="S23" s="81">
        <f t="shared" si="0"/>
        <v>-17033858678</v>
      </c>
      <c r="T23" s="23"/>
      <c r="U23" s="81">
        <f t="shared" si="1"/>
        <v>-3.3629045712023387</v>
      </c>
    </row>
    <row r="24" spans="1:21" ht="21.75" customHeight="1">
      <c r="A24" s="89" t="s">
        <v>56</v>
      </c>
      <c r="C24" s="25">
        <v>0</v>
      </c>
      <c r="D24" s="47"/>
      <c r="E24" s="25">
        <v>3885221068</v>
      </c>
      <c r="F24" s="47"/>
      <c r="G24" s="25">
        <v>-24266046</v>
      </c>
      <c r="H24" s="23"/>
      <c r="I24" s="25">
        <v>3860955022</v>
      </c>
      <c r="J24" s="23"/>
      <c r="K24" s="25">
        <v>1.48</v>
      </c>
      <c r="L24" s="23"/>
      <c r="M24" s="48">
        <v>749287770</v>
      </c>
      <c r="N24" s="23"/>
      <c r="O24" s="91">
        <v>-471806966</v>
      </c>
      <c r="P24" s="23"/>
      <c r="Q24" s="75">
        <v>-1168080</v>
      </c>
      <c r="R24" s="23"/>
      <c r="S24" s="81">
        <f t="shared" si="0"/>
        <v>276312724</v>
      </c>
      <c r="T24" s="23"/>
      <c r="U24" s="81">
        <f t="shared" si="1"/>
        <v>5.4550958780765942E-2</v>
      </c>
    </row>
    <row r="25" spans="1:21" ht="21.75" customHeight="1">
      <c r="A25" s="89" t="s">
        <v>53</v>
      </c>
      <c r="C25" s="25">
        <v>0</v>
      </c>
      <c r="D25" s="47"/>
      <c r="E25" s="25">
        <v>12967879347</v>
      </c>
      <c r="F25" s="47"/>
      <c r="G25" s="25">
        <v>1482664489</v>
      </c>
      <c r="H25" s="23"/>
      <c r="I25" s="25">
        <v>14450543836</v>
      </c>
      <c r="J25" s="23"/>
      <c r="K25" s="25">
        <v>5.53</v>
      </c>
      <c r="L25" s="23"/>
      <c r="M25" s="48">
        <v>10394306400</v>
      </c>
      <c r="N25" s="23"/>
      <c r="O25" s="91">
        <v>20199803642</v>
      </c>
      <c r="P25" s="23"/>
      <c r="Q25" s="75">
        <v>-402772475</v>
      </c>
      <c r="R25" s="23"/>
      <c r="S25" s="81">
        <f t="shared" si="0"/>
        <v>30191337567</v>
      </c>
      <c r="T25" s="23"/>
      <c r="U25" s="81">
        <f t="shared" si="1"/>
        <v>5.9605159954689864</v>
      </c>
    </row>
    <row r="26" spans="1:21" ht="21.75" customHeight="1">
      <c r="A26" s="89" t="s">
        <v>61</v>
      </c>
      <c r="C26" s="25">
        <v>0</v>
      </c>
      <c r="D26" s="47"/>
      <c r="E26" s="25">
        <v>0</v>
      </c>
      <c r="F26" s="47"/>
      <c r="G26" s="25">
        <v>-3197262405</v>
      </c>
      <c r="H26" s="23"/>
      <c r="I26" s="25">
        <v>-3197262405</v>
      </c>
      <c r="J26" s="23"/>
      <c r="K26" s="25">
        <v>-1.22</v>
      </c>
      <c r="L26" s="23"/>
      <c r="M26" s="48">
        <v>1972300000</v>
      </c>
      <c r="N26" s="23"/>
      <c r="O26" s="91">
        <v>0</v>
      </c>
      <c r="P26" s="23"/>
      <c r="Q26" s="75">
        <v>-4666030400</v>
      </c>
      <c r="R26" s="23"/>
      <c r="S26" s="81">
        <f t="shared" si="0"/>
        <v>-2693730400</v>
      </c>
      <c r="T26" s="23"/>
      <c r="U26" s="81">
        <f t="shared" si="1"/>
        <v>-0.53180893695252396</v>
      </c>
    </row>
    <row r="27" spans="1:21" ht="21.75" customHeight="1">
      <c r="A27" s="89" t="s">
        <v>36</v>
      </c>
      <c r="C27" s="25">
        <v>0</v>
      </c>
      <c r="D27" s="47"/>
      <c r="E27" s="25">
        <v>14379882762</v>
      </c>
      <c r="F27" s="47"/>
      <c r="G27" s="25">
        <v>346273295</v>
      </c>
      <c r="H27" s="23"/>
      <c r="I27" s="25">
        <v>14726156057</v>
      </c>
      <c r="J27" s="23"/>
      <c r="K27" s="25">
        <v>5.64</v>
      </c>
      <c r="L27" s="23"/>
      <c r="M27" s="48">
        <v>2744728000</v>
      </c>
      <c r="N27" s="23"/>
      <c r="O27" s="91">
        <v>31942048339</v>
      </c>
      <c r="P27" s="23"/>
      <c r="Q27" s="75">
        <v>-1084905084</v>
      </c>
      <c r="R27" s="23"/>
      <c r="S27" s="81">
        <f t="shared" si="0"/>
        <v>33601871255</v>
      </c>
      <c r="T27" s="23"/>
      <c r="U27" s="81">
        <f t="shared" si="1"/>
        <v>6.6338396120625589</v>
      </c>
    </row>
    <row r="28" spans="1:21" ht="21.75" customHeight="1">
      <c r="A28" s="89" t="s">
        <v>43</v>
      </c>
      <c r="C28" s="25">
        <v>0</v>
      </c>
      <c r="D28" s="47"/>
      <c r="E28" s="25">
        <v>0</v>
      </c>
      <c r="F28" s="47"/>
      <c r="G28" s="25">
        <v>478708121</v>
      </c>
      <c r="H28" s="23"/>
      <c r="I28" s="25">
        <v>478708121</v>
      </c>
      <c r="J28" s="23"/>
      <c r="K28" s="25">
        <v>0.18</v>
      </c>
      <c r="L28" s="23"/>
      <c r="M28" s="48">
        <v>234028500</v>
      </c>
      <c r="N28" s="23"/>
      <c r="O28" s="91">
        <v>0</v>
      </c>
      <c r="P28" s="23"/>
      <c r="Q28" s="75">
        <v>727498376</v>
      </c>
      <c r="R28" s="23"/>
      <c r="S28" s="81">
        <f t="shared" si="0"/>
        <v>961526876</v>
      </c>
      <c r="T28" s="23"/>
      <c r="U28" s="81">
        <f t="shared" si="1"/>
        <v>0.18982916247923004</v>
      </c>
    </row>
    <row r="29" spans="1:21" ht="21.75" customHeight="1">
      <c r="A29" s="89" t="s">
        <v>47</v>
      </c>
      <c r="C29" s="25">
        <v>0</v>
      </c>
      <c r="D29" s="47"/>
      <c r="E29" s="25">
        <v>4448680029</v>
      </c>
      <c r="F29" s="47"/>
      <c r="G29" s="25">
        <v>-2376773202</v>
      </c>
      <c r="H29" s="23"/>
      <c r="I29" s="25">
        <v>2071906827</v>
      </c>
      <c r="J29" s="23"/>
      <c r="K29" s="25">
        <v>0.79</v>
      </c>
      <c r="L29" s="23"/>
      <c r="M29" s="48">
        <v>2480000000</v>
      </c>
      <c r="N29" s="23"/>
      <c r="O29" s="91">
        <v>-482202559</v>
      </c>
      <c r="P29" s="23"/>
      <c r="Q29" s="75">
        <v>-2729406186</v>
      </c>
      <c r="R29" s="23"/>
      <c r="S29" s="81">
        <f t="shared" si="0"/>
        <v>-731608745</v>
      </c>
      <c r="T29" s="23"/>
      <c r="U29" s="81">
        <f t="shared" si="1"/>
        <v>-0.14443764266224274</v>
      </c>
    </row>
    <row r="30" spans="1:21" ht="21.75" customHeight="1">
      <c r="A30" s="89" t="s">
        <v>41</v>
      </c>
      <c r="C30" s="25">
        <v>0</v>
      </c>
      <c r="D30" s="47"/>
      <c r="E30" s="25">
        <v>6477776717</v>
      </c>
      <c r="F30" s="47"/>
      <c r="G30" s="25">
        <v>1532074915</v>
      </c>
      <c r="H30" s="23"/>
      <c r="I30" s="25">
        <v>8009851632</v>
      </c>
      <c r="J30" s="23"/>
      <c r="K30" s="25">
        <v>3.07</v>
      </c>
      <c r="L30" s="23"/>
      <c r="M30" s="48">
        <v>4220000000</v>
      </c>
      <c r="N30" s="23"/>
      <c r="O30" s="91">
        <v>9978057681</v>
      </c>
      <c r="P30" s="23"/>
      <c r="Q30" s="75">
        <v>1468020756</v>
      </c>
      <c r="R30" s="23"/>
      <c r="S30" s="81">
        <f t="shared" si="0"/>
        <v>15666078437</v>
      </c>
      <c r="T30" s="23"/>
      <c r="U30" s="81">
        <f t="shared" si="1"/>
        <v>3.0928709568692652</v>
      </c>
    </row>
    <row r="31" spans="1:21" ht="21.75" customHeight="1">
      <c r="A31" s="89" t="s">
        <v>28</v>
      </c>
      <c r="C31" s="25">
        <v>0</v>
      </c>
      <c r="D31" s="47"/>
      <c r="E31" s="25">
        <v>2853413515</v>
      </c>
      <c r="F31" s="47"/>
      <c r="G31" s="25">
        <v>46743473</v>
      </c>
      <c r="H31" s="23"/>
      <c r="I31" s="25">
        <v>2900156988</v>
      </c>
      <c r="J31" s="23"/>
      <c r="K31" s="25">
        <v>1.1100000000000001</v>
      </c>
      <c r="L31" s="23"/>
      <c r="M31" s="48">
        <v>5317432800</v>
      </c>
      <c r="N31" s="23"/>
      <c r="O31" s="91">
        <v>287845930</v>
      </c>
      <c r="P31" s="23"/>
      <c r="Q31" s="75">
        <v>-609739434</v>
      </c>
      <c r="R31" s="23"/>
      <c r="S31" s="81">
        <f t="shared" si="0"/>
        <v>4995539296</v>
      </c>
      <c r="T31" s="23"/>
      <c r="U31" s="81">
        <f t="shared" si="1"/>
        <v>0.98624288552051098</v>
      </c>
    </row>
    <row r="32" spans="1:21" ht="21.75" customHeight="1">
      <c r="A32" s="89" t="s">
        <v>23</v>
      </c>
      <c r="C32" s="25">
        <v>0</v>
      </c>
      <c r="D32" s="47"/>
      <c r="E32" s="25">
        <v>0</v>
      </c>
      <c r="F32" s="47"/>
      <c r="G32" s="25">
        <v>1605289453</v>
      </c>
      <c r="H32" s="23"/>
      <c r="I32" s="25">
        <v>1605289453</v>
      </c>
      <c r="J32" s="23"/>
      <c r="K32" s="25">
        <v>0.61</v>
      </c>
      <c r="L32" s="23"/>
      <c r="M32" s="48">
        <v>0</v>
      </c>
      <c r="N32" s="23"/>
      <c r="O32" s="91">
        <v>0</v>
      </c>
      <c r="P32" s="23"/>
      <c r="Q32" s="75">
        <v>1703306109</v>
      </c>
      <c r="R32" s="23"/>
      <c r="S32" s="81">
        <f t="shared" si="0"/>
        <v>1703306109</v>
      </c>
      <c r="T32" s="23"/>
      <c r="U32" s="81">
        <f t="shared" si="1"/>
        <v>0.33627471076245413</v>
      </c>
    </row>
    <row r="33" spans="1:21" ht="21.75" customHeight="1">
      <c r="A33" s="89" t="s">
        <v>76</v>
      </c>
      <c r="C33" s="25">
        <v>0</v>
      </c>
      <c r="D33" s="47"/>
      <c r="E33" s="25">
        <v>6862637779</v>
      </c>
      <c r="F33" s="47"/>
      <c r="G33" s="25">
        <v>1762340446</v>
      </c>
      <c r="H33" s="23"/>
      <c r="I33" s="25">
        <v>8624978225</v>
      </c>
      <c r="J33" s="23"/>
      <c r="K33" s="25">
        <v>3.3</v>
      </c>
      <c r="L33" s="23"/>
      <c r="M33" s="48">
        <v>2727047100</v>
      </c>
      <c r="N33" s="23"/>
      <c r="O33" s="91">
        <v>8036796107</v>
      </c>
      <c r="P33" s="23"/>
      <c r="Q33" s="75">
        <v>217390124</v>
      </c>
      <c r="R33" s="23"/>
      <c r="S33" s="81">
        <f t="shared" si="0"/>
        <v>10981233331</v>
      </c>
      <c r="T33" s="23"/>
      <c r="U33" s="81">
        <f t="shared" si="1"/>
        <v>2.1679667810062706</v>
      </c>
    </row>
    <row r="34" spans="1:21" ht="21.75" customHeight="1">
      <c r="A34" s="89" t="s">
        <v>26</v>
      </c>
      <c r="C34" s="25">
        <v>21252652000</v>
      </c>
      <c r="D34" s="47"/>
      <c r="E34" s="25">
        <v>-21584442545</v>
      </c>
      <c r="F34" s="47"/>
      <c r="G34" s="25">
        <v>8672108656</v>
      </c>
      <c r="H34" s="23"/>
      <c r="I34" s="25">
        <v>8340318111</v>
      </c>
      <c r="J34" s="23"/>
      <c r="K34" s="25">
        <v>3.19</v>
      </c>
      <c r="L34" s="23"/>
      <c r="M34" s="48">
        <v>21252652000</v>
      </c>
      <c r="N34" s="23"/>
      <c r="O34" s="91">
        <v>6699854390</v>
      </c>
      <c r="P34" s="23"/>
      <c r="Q34" s="75">
        <v>9031574061</v>
      </c>
      <c r="R34" s="23"/>
      <c r="S34" s="81">
        <f t="shared" si="0"/>
        <v>36984080451</v>
      </c>
      <c r="T34" s="23"/>
      <c r="U34" s="81">
        <f t="shared" si="1"/>
        <v>7.3015712741011249</v>
      </c>
    </row>
    <row r="35" spans="1:21" ht="21.75" customHeight="1">
      <c r="A35" s="89" t="s">
        <v>39</v>
      </c>
      <c r="C35" s="25">
        <v>0</v>
      </c>
      <c r="D35" s="47"/>
      <c r="E35" s="25">
        <v>1438637913</v>
      </c>
      <c r="F35" s="47"/>
      <c r="G35" s="25">
        <v>2630504135</v>
      </c>
      <c r="H35" s="23"/>
      <c r="I35" s="25">
        <v>4069142048</v>
      </c>
      <c r="J35" s="23"/>
      <c r="K35" s="25">
        <v>1.56</v>
      </c>
      <c r="L35" s="23"/>
      <c r="M35" s="48">
        <v>0</v>
      </c>
      <c r="N35" s="23"/>
      <c r="O35" s="91">
        <v>1505881747</v>
      </c>
      <c r="P35" s="23"/>
      <c r="Q35" s="75">
        <v>2768601373</v>
      </c>
      <c r="R35" s="23"/>
      <c r="S35" s="81">
        <f t="shared" si="0"/>
        <v>4274483120</v>
      </c>
      <c r="T35" s="23"/>
      <c r="U35" s="81">
        <f t="shared" si="1"/>
        <v>0.84388858070900785</v>
      </c>
    </row>
    <row r="36" spans="1:21" ht="21.75" customHeight="1">
      <c r="A36" s="89" t="s">
        <v>74</v>
      </c>
      <c r="C36" s="25">
        <v>0</v>
      </c>
      <c r="D36" s="47"/>
      <c r="E36" s="25">
        <v>0</v>
      </c>
      <c r="F36" s="47"/>
      <c r="G36" s="25">
        <v>414352767</v>
      </c>
      <c r="H36" s="23"/>
      <c r="I36" s="25">
        <v>414352767</v>
      </c>
      <c r="J36" s="23"/>
      <c r="K36" s="25">
        <v>0.16</v>
      </c>
      <c r="L36" s="23"/>
      <c r="M36" s="48">
        <v>147675150</v>
      </c>
      <c r="N36" s="23"/>
      <c r="O36" s="91">
        <v>0</v>
      </c>
      <c r="P36" s="23"/>
      <c r="Q36" s="75">
        <v>443010773</v>
      </c>
      <c r="R36" s="23"/>
      <c r="S36" s="81">
        <f t="shared" si="0"/>
        <v>590685923</v>
      </c>
      <c r="T36" s="23"/>
      <c r="U36" s="81">
        <f t="shared" si="1"/>
        <v>0.11661599571488312</v>
      </c>
    </row>
    <row r="37" spans="1:21" ht="21.75" customHeight="1">
      <c r="A37" s="89" t="s">
        <v>40</v>
      </c>
      <c r="C37" s="25">
        <v>0</v>
      </c>
      <c r="D37" s="47"/>
      <c r="E37" s="25">
        <v>0</v>
      </c>
      <c r="F37" s="47"/>
      <c r="G37" s="25">
        <v>8770782248</v>
      </c>
      <c r="H37" s="23"/>
      <c r="I37" s="25">
        <v>8770782248</v>
      </c>
      <c r="J37" s="23"/>
      <c r="K37" s="25">
        <v>3.36</v>
      </c>
      <c r="L37" s="23"/>
      <c r="M37" s="48">
        <v>2557254900</v>
      </c>
      <c r="N37" s="23"/>
      <c r="O37" s="91">
        <v>0</v>
      </c>
      <c r="P37" s="23"/>
      <c r="Q37" s="75">
        <v>9440094607</v>
      </c>
      <c r="R37" s="23"/>
      <c r="S37" s="81">
        <f t="shared" si="0"/>
        <v>11997349507</v>
      </c>
      <c r="T37" s="23"/>
      <c r="U37" s="81">
        <f t="shared" si="1"/>
        <v>2.3685732200837761</v>
      </c>
    </row>
    <row r="38" spans="1:21" ht="21.75" customHeight="1">
      <c r="A38" s="89" t="s">
        <v>93</v>
      </c>
      <c r="C38" s="25">
        <v>0</v>
      </c>
      <c r="D38" s="47"/>
      <c r="E38" s="25">
        <v>0</v>
      </c>
      <c r="F38" s="47"/>
      <c r="G38" s="25">
        <v>-302459</v>
      </c>
      <c r="H38" s="23"/>
      <c r="I38" s="25">
        <v>-302459</v>
      </c>
      <c r="J38" s="23"/>
      <c r="K38" s="25">
        <v>0</v>
      </c>
      <c r="L38" s="23"/>
      <c r="M38" s="48">
        <v>0</v>
      </c>
      <c r="N38" s="23"/>
      <c r="O38" s="91">
        <v>0</v>
      </c>
      <c r="P38" s="23"/>
      <c r="Q38" s="75">
        <v>-476069747</v>
      </c>
      <c r="R38" s="23"/>
      <c r="S38" s="81">
        <f t="shared" si="0"/>
        <v>-476069747</v>
      </c>
      <c r="T38" s="23"/>
      <c r="U38" s="81">
        <f t="shared" si="1"/>
        <v>-9.398793066571437E-2</v>
      </c>
    </row>
    <row r="39" spans="1:21" ht="21.75" customHeight="1">
      <c r="A39" s="89" t="s">
        <v>103</v>
      </c>
      <c r="C39" s="25">
        <v>0</v>
      </c>
      <c r="D39" s="47"/>
      <c r="E39" s="25">
        <v>0</v>
      </c>
      <c r="F39" s="47"/>
      <c r="G39" s="25">
        <v>374802</v>
      </c>
      <c r="H39" s="23"/>
      <c r="I39" s="25">
        <v>374802</v>
      </c>
      <c r="J39" s="23"/>
      <c r="K39" s="25">
        <v>0</v>
      </c>
      <c r="L39" s="23"/>
      <c r="M39" s="48">
        <v>0</v>
      </c>
      <c r="N39" s="23"/>
      <c r="O39" s="91">
        <v>0</v>
      </c>
      <c r="P39" s="23"/>
      <c r="Q39" s="75">
        <v>88839999</v>
      </c>
      <c r="R39" s="23"/>
      <c r="S39" s="81">
        <f t="shared" si="0"/>
        <v>88839999</v>
      </c>
      <c r="T39" s="23"/>
      <c r="U39" s="81">
        <f t="shared" si="1"/>
        <v>1.7539210838268482E-2</v>
      </c>
    </row>
    <row r="40" spans="1:21" ht="21.75" customHeight="1">
      <c r="A40" s="89" t="s">
        <v>33</v>
      </c>
      <c r="C40" s="25">
        <v>0</v>
      </c>
      <c r="D40" s="47"/>
      <c r="E40" s="25">
        <v>2321198112</v>
      </c>
      <c r="F40" s="47"/>
      <c r="G40" s="25">
        <v>4220424819</v>
      </c>
      <c r="H40" s="23"/>
      <c r="I40" s="25">
        <v>6541622931</v>
      </c>
      <c r="J40" s="23"/>
      <c r="K40" s="25">
        <v>2.5</v>
      </c>
      <c r="L40" s="23"/>
      <c r="M40" s="48">
        <v>15644040000</v>
      </c>
      <c r="N40" s="23"/>
      <c r="O40" s="91">
        <v>46193716364</v>
      </c>
      <c r="P40" s="23"/>
      <c r="Q40" s="75">
        <v>6782132730</v>
      </c>
      <c r="R40" s="23"/>
      <c r="S40" s="81">
        <f t="shared" si="0"/>
        <v>68619889094</v>
      </c>
      <c r="T40" s="23"/>
      <c r="U40" s="81">
        <f t="shared" si="1"/>
        <v>13.547261549589459</v>
      </c>
    </row>
    <row r="41" spans="1:21" ht="21.75" customHeight="1">
      <c r="A41" s="89" t="s">
        <v>58</v>
      </c>
      <c r="C41" s="25">
        <v>0</v>
      </c>
      <c r="D41" s="47"/>
      <c r="E41" s="25">
        <v>0</v>
      </c>
      <c r="F41" s="47"/>
      <c r="G41" s="25">
        <v>157078623</v>
      </c>
      <c r="H41" s="23"/>
      <c r="I41" s="25">
        <v>157078623</v>
      </c>
      <c r="J41" s="23"/>
      <c r="K41" s="25">
        <v>0.06</v>
      </c>
      <c r="L41" s="23"/>
      <c r="M41" s="48">
        <v>0</v>
      </c>
      <c r="N41" s="23"/>
      <c r="O41" s="91">
        <v>0</v>
      </c>
      <c r="P41" s="23"/>
      <c r="Q41" s="75">
        <v>177533499</v>
      </c>
      <c r="R41" s="23"/>
      <c r="S41" s="81">
        <f t="shared" si="0"/>
        <v>177533499</v>
      </c>
      <c r="T41" s="23"/>
      <c r="U41" s="71">
        <f t="shared" si="1"/>
        <v>3.5049499154277644E-2</v>
      </c>
    </row>
    <row r="42" spans="1:21" ht="21.75" customHeight="1">
      <c r="A42" s="74"/>
      <c r="C42" s="44">
        <f>SUM(C9:C41)</f>
        <v>21252652000</v>
      </c>
      <c r="D42" s="47"/>
      <c r="E42" s="44">
        <f>SUM(E9:E41)</f>
        <v>100437148032</v>
      </c>
      <c r="F42" s="47"/>
      <c r="G42" s="44">
        <f>SUM(G9:G41)</f>
        <v>49037678849</v>
      </c>
      <c r="H42" s="23"/>
      <c r="I42" s="44">
        <f>SUM(I9:I41)</f>
        <v>170727478881</v>
      </c>
      <c r="J42" s="23"/>
      <c r="K42" s="44">
        <f>SUM(K9:K41)</f>
        <v>65.339999999999989</v>
      </c>
      <c r="L42" s="23"/>
      <c r="M42" s="72">
        <f>SUM(M9:M41)</f>
        <v>113411839944</v>
      </c>
      <c r="N42" s="23"/>
      <c r="O42" s="72">
        <f>SUM(O9:O41)</f>
        <v>198845481626</v>
      </c>
      <c r="P42" s="23"/>
      <c r="Q42" s="44">
        <f>SUM(Q9:Q41)</f>
        <v>53159443158</v>
      </c>
      <c r="R42" s="23"/>
      <c r="S42" s="44">
        <f>SUM(S9:S41)</f>
        <v>365416764728</v>
      </c>
      <c r="T42" s="23"/>
      <c r="U42" s="71">
        <f>SUM(U9:U41)</f>
        <v>72.142297980016195</v>
      </c>
    </row>
    <row r="43" spans="1:21" ht="21.75" customHeight="1">
      <c r="A43" s="74"/>
      <c r="C43" s="25"/>
      <c r="D43" s="47"/>
      <c r="E43" s="25"/>
      <c r="F43" s="47"/>
      <c r="G43" s="25"/>
      <c r="H43" s="23"/>
      <c r="I43" s="25"/>
      <c r="J43" s="47"/>
      <c r="K43" s="63"/>
      <c r="L43" s="47"/>
      <c r="M43" s="64"/>
      <c r="N43" s="47"/>
      <c r="O43" s="65"/>
      <c r="P43" s="47"/>
      <c r="Q43" s="62"/>
      <c r="R43" s="47"/>
      <c r="S43" s="63"/>
      <c r="T43" s="47"/>
      <c r="U43" s="63"/>
    </row>
    <row r="44" spans="1:21" ht="14.45" customHeight="1">
      <c r="A44" s="76" t="s">
        <v>140</v>
      </c>
      <c r="B44" s="92"/>
      <c r="C44" s="100"/>
      <c r="D44" s="92"/>
      <c r="E44" s="100"/>
      <c r="F44" s="92"/>
      <c r="G44" s="100"/>
      <c r="H44" s="100"/>
      <c r="I44" s="100"/>
      <c r="J44" s="92"/>
      <c r="K44" s="92"/>
      <c r="L44" s="92"/>
      <c r="M44" s="92"/>
      <c r="N44" s="92"/>
      <c r="O44" s="98"/>
      <c r="P44" s="92"/>
      <c r="Q44" s="92"/>
      <c r="R44" s="92"/>
      <c r="S44" s="92"/>
      <c r="T44" s="92"/>
      <c r="U44" s="92"/>
    </row>
    <row r="45" spans="1:21" ht="14.45" customHeight="1">
      <c r="C45" s="101" t="s">
        <v>141</v>
      </c>
      <c r="D45" s="93"/>
      <c r="E45" s="101"/>
      <c r="F45" s="93"/>
      <c r="G45" s="101"/>
      <c r="H45" s="101"/>
      <c r="I45" s="101"/>
      <c r="J45" s="93"/>
      <c r="K45" s="93"/>
      <c r="M45" s="93" t="s">
        <v>142</v>
      </c>
      <c r="N45" s="93"/>
      <c r="O45" s="95"/>
      <c r="P45" s="93"/>
      <c r="Q45" s="93"/>
      <c r="R45" s="93"/>
      <c r="S45" s="93"/>
      <c r="T45" s="93"/>
      <c r="U45" s="93"/>
    </row>
    <row r="46" spans="1:21" ht="14.45" customHeight="1">
      <c r="C46" s="102"/>
      <c r="D46" s="60"/>
      <c r="E46" s="102"/>
      <c r="F46" s="60"/>
      <c r="G46" s="102"/>
      <c r="H46" s="102"/>
      <c r="I46" s="113" t="s">
        <v>108</v>
      </c>
      <c r="J46" s="94"/>
      <c r="K46" s="94"/>
      <c r="M46" s="61"/>
      <c r="N46" s="60"/>
      <c r="O46" s="61"/>
      <c r="P46" s="60"/>
      <c r="Q46" s="60"/>
      <c r="R46" s="60"/>
      <c r="S46" s="94" t="s">
        <v>108</v>
      </c>
      <c r="T46" s="94"/>
      <c r="U46" s="94"/>
    </row>
    <row r="47" spans="1:21" ht="14.45" customHeight="1">
      <c r="A47" s="93" t="s">
        <v>143</v>
      </c>
      <c r="C47" s="103" t="s">
        <v>144</v>
      </c>
      <c r="E47" s="103" t="s">
        <v>145</v>
      </c>
      <c r="G47" s="103" t="s">
        <v>146</v>
      </c>
      <c r="H47" s="99"/>
      <c r="I47" s="114" t="s">
        <v>125</v>
      </c>
      <c r="J47" s="60"/>
      <c r="K47" s="78" t="s">
        <v>135</v>
      </c>
      <c r="M47" s="79" t="s">
        <v>144</v>
      </c>
      <c r="O47" s="95" t="s">
        <v>145</v>
      </c>
      <c r="Q47" s="77" t="s">
        <v>146</v>
      </c>
      <c r="S47" s="78" t="s">
        <v>125</v>
      </c>
      <c r="T47" s="60"/>
      <c r="U47" s="78" t="s">
        <v>135</v>
      </c>
    </row>
    <row r="48" spans="1:21" ht="21.75" customHeight="1">
      <c r="A48" s="89" t="s">
        <v>256</v>
      </c>
      <c r="C48" s="25">
        <f>C42</f>
        <v>21252652000</v>
      </c>
      <c r="D48" s="47"/>
      <c r="E48" s="25">
        <f>E42</f>
        <v>100437148032</v>
      </c>
      <c r="F48" s="47"/>
      <c r="G48" s="25">
        <f>G42</f>
        <v>49037678849</v>
      </c>
      <c r="H48" s="23"/>
      <c r="I48" s="25">
        <f>I42</f>
        <v>170727478881</v>
      </c>
      <c r="J48" s="23"/>
      <c r="K48" s="25">
        <f>K42</f>
        <v>65.339999999999989</v>
      </c>
      <c r="L48" s="23"/>
      <c r="M48" s="48">
        <f>M42</f>
        <v>113411839944</v>
      </c>
      <c r="N48" s="23"/>
      <c r="O48" s="75">
        <f>O42</f>
        <v>198845481626</v>
      </c>
      <c r="P48" s="23"/>
      <c r="Q48" s="81">
        <f>Q42</f>
        <v>53159443158</v>
      </c>
      <c r="R48" s="23"/>
      <c r="S48" s="25">
        <f>S42</f>
        <v>365416764728</v>
      </c>
      <c r="T48" s="23"/>
      <c r="U48" s="25">
        <f>U42</f>
        <v>72.142297980016195</v>
      </c>
    </row>
    <row r="49" spans="1:21" ht="21.75" customHeight="1">
      <c r="A49" s="89" t="s">
        <v>60</v>
      </c>
      <c r="C49" s="25">
        <v>0</v>
      </c>
      <c r="D49" s="47"/>
      <c r="E49" s="25">
        <v>0</v>
      </c>
      <c r="F49" s="47"/>
      <c r="G49" s="25">
        <v>-3535256512</v>
      </c>
      <c r="H49" s="23"/>
      <c r="I49" s="25">
        <v>-3535256512</v>
      </c>
      <c r="J49" s="23"/>
      <c r="K49" s="25">
        <v>-1.35</v>
      </c>
      <c r="L49" s="23"/>
      <c r="M49" s="48">
        <v>1221512600</v>
      </c>
      <c r="N49" s="23"/>
      <c r="O49" s="91">
        <v>0</v>
      </c>
      <c r="P49" s="23"/>
      <c r="Q49" s="75">
        <v>-4086514423</v>
      </c>
      <c r="R49" s="23"/>
      <c r="S49" s="25">
        <v>-2865001823</v>
      </c>
      <c r="T49" s="23"/>
      <c r="U49" s="25">
        <f>S49/506522213680*100</f>
        <v>-0.56562214758265084</v>
      </c>
    </row>
    <row r="50" spans="1:21" ht="21.75" customHeight="1">
      <c r="A50" s="89" t="s">
        <v>30</v>
      </c>
      <c r="C50" s="25">
        <v>0</v>
      </c>
      <c r="D50" s="47"/>
      <c r="E50" s="25">
        <v>2027388167</v>
      </c>
      <c r="F50" s="47"/>
      <c r="G50" s="25">
        <v>1822560033</v>
      </c>
      <c r="H50" s="23"/>
      <c r="I50" s="25">
        <v>3849948200</v>
      </c>
      <c r="J50" s="23"/>
      <c r="K50" s="25">
        <v>1.47</v>
      </c>
      <c r="L50" s="23"/>
      <c r="M50" s="48">
        <v>0</v>
      </c>
      <c r="N50" s="23"/>
      <c r="O50" s="91">
        <v>10788357898</v>
      </c>
      <c r="P50" s="23"/>
      <c r="Q50" s="75">
        <v>1896244828</v>
      </c>
      <c r="R50" s="23"/>
      <c r="S50" s="25">
        <v>12684602726</v>
      </c>
      <c r="T50" s="23"/>
      <c r="U50" s="25">
        <f>S50/506522213680*100</f>
        <v>2.5042539859887789</v>
      </c>
    </row>
    <row r="51" spans="1:21" ht="21.75" customHeight="1">
      <c r="A51" s="89" t="s">
        <v>95</v>
      </c>
      <c r="C51" s="25">
        <v>0</v>
      </c>
      <c r="D51" s="47"/>
      <c r="E51" s="25">
        <v>0</v>
      </c>
      <c r="F51" s="47"/>
      <c r="G51" s="25">
        <v>10420037</v>
      </c>
      <c r="H51" s="23"/>
      <c r="I51" s="25">
        <v>10420037</v>
      </c>
      <c r="J51" s="23"/>
      <c r="K51" s="25">
        <v>0</v>
      </c>
      <c r="L51" s="23"/>
      <c r="M51" s="48">
        <v>0</v>
      </c>
      <c r="N51" s="23"/>
      <c r="O51" s="91">
        <v>0</v>
      </c>
      <c r="P51" s="23"/>
      <c r="Q51" s="75">
        <v>18747647</v>
      </c>
      <c r="R51" s="23"/>
      <c r="S51" s="25">
        <v>18747647</v>
      </c>
      <c r="T51" s="23"/>
      <c r="U51" s="25">
        <f t="shared" ref="U51:U85" si="2">S51/506522213680*100</f>
        <v>3.7012487298027949E-3</v>
      </c>
    </row>
    <row r="52" spans="1:21" ht="21.75" customHeight="1">
      <c r="A52" s="89" t="s">
        <v>105</v>
      </c>
      <c r="C52" s="25">
        <v>0</v>
      </c>
      <c r="D52" s="47"/>
      <c r="E52" s="25">
        <v>0</v>
      </c>
      <c r="F52" s="47"/>
      <c r="G52" s="25">
        <v>71774794</v>
      </c>
      <c r="H52" s="23"/>
      <c r="I52" s="25">
        <v>71774794</v>
      </c>
      <c r="J52" s="23"/>
      <c r="K52" s="25">
        <v>0.03</v>
      </c>
      <c r="L52" s="23"/>
      <c r="M52" s="48">
        <v>0</v>
      </c>
      <c r="N52" s="23"/>
      <c r="O52" s="91">
        <v>0</v>
      </c>
      <c r="P52" s="23"/>
      <c r="Q52" s="75">
        <v>89349000</v>
      </c>
      <c r="R52" s="23"/>
      <c r="S52" s="25">
        <v>89349000</v>
      </c>
      <c r="T52" s="23"/>
      <c r="U52" s="25">
        <f t="shared" si="2"/>
        <v>1.763970021193326E-2</v>
      </c>
    </row>
    <row r="53" spans="1:21" ht="21.75" customHeight="1">
      <c r="A53" s="89" t="s">
        <v>59</v>
      </c>
      <c r="C53" s="25">
        <v>0</v>
      </c>
      <c r="D53" s="47"/>
      <c r="E53" s="25">
        <v>3303774333</v>
      </c>
      <c r="F53" s="47"/>
      <c r="G53" s="25">
        <v>75655842</v>
      </c>
      <c r="H53" s="23"/>
      <c r="I53" s="25">
        <v>3379430175</v>
      </c>
      <c r="J53" s="23"/>
      <c r="K53" s="25">
        <v>1.29</v>
      </c>
      <c r="L53" s="23"/>
      <c r="M53" s="48">
        <v>2939425020</v>
      </c>
      <c r="N53" s="23"/>
      <c r="O53" s="91">
        <v>2026233570</v>
      </c>
      <c r="P53" s="23"/>
      <c r="Q53" s="75">
        <v>75705644</v>
      </c>
      <c r="R53" s="23"/>
      <c r="S53" s="25">
        <v>5041364234</v>
      </c>
      <c r="T53" s="23"/>
      <c r="U53" s="25">
        <f t="shared" si="2"/>
        <v>0.99528986051240154</v>
      </c>
    </row>
    <row r="54" spans="1:21" ht="21.75" customHeight="1">
      <c r="A54" s="89" t="s">
        <v>72</v>
      </c>
      <c r="C54" s="25">
        <v>0</v>
      </c>
      <c r="D54" s="47"/>
      <c r="E54" s="25">
        <v>4638825355</v>
      </c>
      <c r="F54" s="47"/>
      <c r="G54" s="25">
        <v>455295662</v>
      </c>
      <c r="H54" s="23"/>
      <c r="I54" s="25">
        <v>5094121017</v>
      </c>
      <c r="J54" s="23"/>
      <c r="K54" s="25">
        <v>1.95</v>
      </c>
      <c r="L54" s="23"/>
      <c r="M54" s="48">
        <v>17680270080</v>
      </c>
      <c r="N54" s="23"/>
      <c r="O54" s="91">
        <v>7450231262</v>
      </c>
      <c r="P54" s="23"/>
      <c r="Q54" s="75">
        <v>21145057020</v>
      </c>
      <c r="R54" s="23"/>
      <c r="S54" s="25">
        <v>46275558362</v>
      </c>
      <c r="T54" s="23"/>
      <c r="U54" s="25">
        <f t="shared" si="2"/>
        <v>9.1359385851604547</v>
      </c>
    </row>
    <row r="55" spans="1:21" ht="21.75" customHeight="1">
      <c r="A55" s="89" t="s">
        <v>75</v>
      </c>
      <c r="C55" s="25">
        <v>0</v>
      </c>
      <c r="D55" s="47"/>
      <c r="E55" s="25">
        <v>0</v>
      </c>
      <c r="F55" s="47"/>
      <c r="G55" s="25">
        <v>619416985</v>
      </c>
      <c r="H55" s="23"/>
      <c r="I55" s="25">
        <v>619416985</v>
      </c>
      <c r="J55" s="23"/>
      <c r="K55" s="25">
        <v>0.24</v>
      </c>
      <c r="L55" s="23"/>
      <c r="M55" s="48">
        <v>0</v>
      </c>
      <c r="N55" s="23"/>
      <c r="O55" s="91">
        <v>0</v>
      </c>
      <c r="P55" s="23"/>
      <c r="Q55" s="75">
        <v>638296412</v>
      </c>
      <c r="R55" s="23"/>
      <c r="S55" s="25">
        <v>638296412</v>
      </c>
      <c r="T55" s="23"/>
      <c r="U55" s="25">
        <f t="shared" si="2"/>
        <v>0.12601548259110498</v>
      </c>
    </row>
    <row r="56" spans="1:21" ht="21.75" customHeight="1">
      <c r="A56" s="89" t="s">
        <v>34</v>
      </c>
      <c r="C56" s="25">
        <v>0</v>
      </c>
      <c r="D56" s="47"/>
      <c r="E56" s="25">
        <v>-5256683160</v>
      </c>
      <c r="F56" s="47"/>
      <c r="G56" s="25">
        <v>9265220951</v>
      </c>
      <c r="H56" s="23"/>
      <c r="I56" s="25">
        <v>4008537791</v>
      </c>
      <c r="J56" s="23"/>
      <c r="K56" s="25">
        <v>1.53</v>
      </c>
      <c r="L56" s="23"/>
      <c r="M56" s="48">
        <v>12939650232</v>
      </c>
      <c r="N56" s="23"/>
      <c r="O56" s="91">
        <v>17289831017</v>
      </c>
      <c r="P56" s="23"/>
      <c r="Q56" s="75">
        <v>9611960471</v>
      </c>
      <c r="R56" s="23"/>
      <c r="S56" s="25">
        <v>39841441720</v>
      </c>
      <c r="T56" s="23"/>
      <c r="U56" s="25">
        <f t="shared" si="2"/>
        <v>7.8656849875433474</v>
      </c>
    </row>
    <row r="57" spans="1:21" ht="21.75" customHeight="1">
      <c r="A57" s="89" t="s">
        <v>25</v>
      </c>
      <c r="C57" s="25">
        <v>0</v>
      </c>
      <c r="D57" s="47"/>
      <c r="E57" s="25">
        <v>-221869036</v>
      </c>
      <c r="F57" s="47"/>
      <c r="G57" s="25">
        <v>0</v>
      </c>
      <c r="H57" s="23"/>
      <c r="I57" s="25">
        <v>-221869036</v>
      </c>
      <c r="J57" s="23"/>
      <c r="K57" s="25">
        <v>-0.08</v>
      </c>
      <c r="L57" s="23"/>
      <c r="M57" s="48">
        <v>1132159000</v>
      </c>
      <c r="N57" s="23"/>
      <c r="O57" s="91">
        <v>343501236</v>
      </c>
      <c r="P57" s="23"/>
      <c r="Q57" s="75">
        <v>62286024</v>
      </c>
      <c r="R57" s="23"/>
      <c r="S57" s="25">
        <v>1537946260</v>
      </c>
      <c r="T57" s="23"/>
      <c r="U57" s="25">
        <f t="shared" si="2"/>
        <v>0.30362859090156535</v>
      </c>
    </row>
    <row r="58" spans="1:21" ht="21.75" customHeight="1">
      <c r="A58" s="89" t="s">
        <v>51</v>
      </c>
      <c r="C58" s="25">
        <v>0</v>
      </c>
      <c r="D58" s="47"/>
      <c r="E58" s="25">
        <v>35058253507</v>
      </c>
      <c r="F58" s="47"/>
      <c r="G58" s="25">
        <v>0</v>
      </c>
      <c r="H58" s="23"/>
      <c r="I58" s="25">
        <v>35058253507</v>
      </c>
      <c r="J58" s="23"/>
      <c r="K58" s="25">
        <v>13.42</v>
      </c>
      <c r="L58" s="23"/>
      <c r="M58" s="48">
        <v>11014088000</v>
      </c>
      <c r="N58" s="23"/>
      <c r="O58" s="91">
        <v>28656802654</v>
      </c>
      <c r="P58" s="23"/>
      <c r="Q58" s="75">
        <v>-316521063</v>
      </c>
      <c r="R58" s="23"/>
      <c r="S58" s="25">
        <v>39354369591</v>
      </c>
      <c r="T58" s="23"/>
      <c r="U58" s="25">
        <f t="shared" si="2"/>
        <v>7.7695249148268308</v>
      </c>
    </row>
    <row r="59" spans="1:21" ht="21.75" customHeight="1">
      <c r="A59" s="89" t="s">
        <v>147</v>
      </c>
      <c r="C59" s="25">
        <v>0</v>
      </c>
      <c r="D59" s="47"/>
      <c r="E59" s="25">
        <v>0</v>
      </c>
      <c r="F59" s="47"/>
      <c r="G59" s="25">
        <v>0</v>
      </c>
      <c r="H59" s="23"/>
      <c r="I59" s="25">
        <v>0</v>
      </c>
      <c r="J59" s="23"/>
      <c r="K59" s="25">
        <v>0</v>
      </c>
      <c r="L59" s="23"/>
      <c r="M59" s="48">
        <v>601545000</v>
      </c>
      <c r="N59" s="23"/>
      <c r="O59" s="91">
        <v>0</v>
      </c>
      <c r="P59" s="23"/>
      <c r="Q59" s="75">
        <v>-1403391083</v>
      </c>
      <c r="R59" s="23"/>
      <c r="S59" s="25">
        <v>-801846083</v>
      </c>
      <c r="T59" s="23"/>
      <c r="U59" s="25">
        <f t="shared" si="2"/>
        <v>-0.15830422858938495</v>
      </c>
    </row>
    <row r="60" spans="1:21" ht="21.75" customHeight="1">
      <c r="A60" s="89" t="s">
        <v>148</v>
      </c>
      <c r="C60" s="25">
        <v>0</v>
      </c>
      <c r="D60" s="47"/>
      <c r="E60" s="25">
        <v>0</v>
      </c>
      <c r="F60" s="47"/>
      <c r="G60" s="25">
        <v>0</v>
      </c>
      <c r="H60" s="23"/>
      <c r="I60" s="25">
        <v>0</v>
      </c>
      <c r="J60" s="23"/>
      <c r="K60" s="25">
        <v>0</v>
      </c>
      <c r="L60" s="23"/>
      <c r="M60" s="48">
        <v>0</v>
      </c>
      <c r="N60" s="23"/>
      <c r="O60" s="91">
        <v>0</v>
      </c>
      <c r="P60" s="23"/>
      <c r="Q60" s="75">
        <v>213203845</v>
      </c>
      <c r="R60" s="23"/>
      <c r="S60" s="25">
        <v>0</v>
      </c>
      <c r="T60" s="23"/>
      <c r="U60" s="25">
        <f t="shared" si="2"/>
        <v>0</v>
      </c>
    </row>
    <row r="61" spans="1:21" ht="21.75" customHeight="1">
      <c r="A61" s="89" t="s">
        <v>62</v>
      </c>
      <c r="C61" s="25">
        <v>0</v>
      </c>
      <c r="D61" s="47"/>
      <c r="E61" s="25">
        <v>962104186</v>
      </c>
      <c r="F61" s="47"/>
      <c r="G61" s="25">
        <v>0</v>
      </c>
      <c r="H61" s="23"/>
      <c r="I61" s="25">
        <v>962104186</v>
      </c>
      <c r="J61" s="23"/>
      <c r="K61" s="25">
        <v>0.37</v>
      </c>
      <c r="L61" s="23"/>
      <c r="M61" s="48">
        <v>544508000</v>
      </c>
      <c r="N61" s="23"/>
      <c r="O61" s="91">
        <v>1457184435</v>
      </c>
      <c r="P61" s="23"/>
      <c r="Q61" s="75">
        <v>-160107016</v>
      </c>
      <c r="R61" s="23"/>
      <c r="S61" s="25">
        <v>1841585419</v>
      </c>
      <c r="T61" s="23"/>
      <c r="U61" s="25">
        <f t="shared" si="2"/>
        <v>0.36357446312580444</v>
      </c>
    </row>
    <row r="62" spans="1:21" ht="21.75" customHeight="1">
      <c r="A62" s="89" t="s">
        <v>149</v>
      </c>
      <c r="C62" s="25">
        <v>0</v>
      </c>
      <c r="D62" s="47"/>
      <c r="E62" s="25">
        <v>0</v>
      </c>
      <c r="F62" s="47"/>
      <c r="G62" s="25">
        <v>0</v>
      </c>
      <c r="H62" s="23"/>
      <c r="I62" s="25">
        <v>0</v>
      </c>
      <c r="J62" s="23"/>
      <c r="K62" s="25">
        <v>0</v>
      </c>
      <c r="L62" s="23"/>
      <c r="M62" s="48">
        <v>123325440</v>
      </c>
      <c r="N62" s="23"/>
      <c r="O62" s="91">
        <v>0</v>
      </c>
      <c r="P62" s="23"/>
      <c r="Q62" s="75">
        <v>-375946750</v>
      </c>
      <c r="R62" s="23"/>
      <c r="S62" s="25">
        <v>-252621310</v>
      </c>
      <c r="T62" s="23"/>
      <c r="U62" s="25">
        <f t="shared" si="2"/>
        <v>-4.9873688295849511E-2</v>
      </c>
    </row>
    <row r="63" spans="1:21" ht="21.75" customHeight="1">
      <c r="A63" s="89" t="s">
        <v>42</v>
      </c>
      <c r="C63" s="25">
        <v>0</v>
      </c>
      <c r="D63" s="47"/>
      <c r="E63" s="25">
        <v>1580539500</v>
      </c>
      <c r="F63" s="47"/>
      <c r="G63" s="25">
        <v>0</v>
      </c>
      <c r="H63" s="23"/>
      <c r="I63" s="25">
        <v>1580539500</v>
      </c>
      <c r="J63" s="23"/>
      <c r="K63" s="25">
        <v>0.6</v>
      </c>
      <c r="L63" s="23"/>
      <c r="M63" s="48">
        <v>0</v>
      </c>
      <c r="N63" s="23"/>
      <c r="O63" s="91">
        <v>1475114613</v>
      </c>
      <c r="P63" s="23"/>
      <c r="Q63" s="75">
        <v>-353751835</v>
      </c>
      <c r="R63" s="23"/>
      <c r="S63" s="25">
        <v>1121362778</v>
      </c>
      <c r="T63" s="23"/>
      <c r="U63" s="25">
        <f t="shared" si="2"/>
        <v>0.22138471871806811</v>
      </c>
    </row>
    <row r="64" spans="1:21" ht="21.75" customHeight="1">
      <c r="A64" s="89" t="s">
        <v>70</v>
      </c>
      <c r="C64" s="25">
        <v>0</v>
      </c>
      <c r="D64" s="47"/>
      <c r="E64" s="25">
        <v>2132083560</v>
      </c>
      <c r="F64" s="47"/>
      <c r="G64" s="25">
        <v>0</v>
      </c>
      <c r="H64" s="23"/>
      <c r="I64" s="25">
        <v>2132083560</v>
      </c>
      <c r="J64" s="23"/>
      <c r="K64" s="25">
        <v>0.82</v>
      </c>
      <c r="L64" s="23"/>
      <c r="M64" s="48">
        <v>1992059938</v>
      </c>
      <c r="N64" s="23"/>
      <c r="O64" s="91">
        <v>1223117059</v>
      </c>
      <c r="P64" s="23"/>
      <c r="Q64" s="75">
        <v>-55188088</v>
      </c>
      <c r="R64" s="23"/>
      <c r="S64" s="25">
        <v>3159988909</v>
      </c>
      <c r="T64" s="23"/>
      <c r="U64" s="25">
        <f t="shared" si="2"/>
        <v>0.6238598868235129</v>
      </c>
    </row>
    <row r="65" spans="1:21" ht="21.75" customHeight="1">
      <c r="A65" s="89" t="s">
        <v>150</v>
      </c>
      <c r="C65" s="25">
        <v>0</v>
      </c>
      <c r="D65" s="47"/>
      <c r="E65" s="25">
        <v>0</v>
      </c>
      <c r="F65" s="47"/>
      <c r="G65" s="25">
        <v>0</v>
      </c>
      <c r="H65" s="23"/>
      <c r="I65" s="25">
        <v>0</v>
      </c>
      <c r="J65" s="23"/>
      <c r="K65" s="25">
        <v>0</v>
      </c>
      <c r="L65" s="23"/>
      <c r="M65" s="48">
        <v>0</v>
      </c>
      <c r="N65" s="23"/>
      <c r="O65" s="91">
        <v>0</v>
      </c>
      <c r="P65" s="23"/>
      <c r="Q65" s="81">
        <v>-1162508220</v>
      </c>
      <c r="R65" s="23"/>
      <c r="S65" s="25">
        <v>-1162508220</v>
      </c>
      <c r="T65" s="23"/>
      <c r="U65" s="25">
        <f t="shared" si="2"/>
        <v>-0.22950784557978443</v>
      </c>
    </row>
    <row r="66" spans="1:21" ht="21.75" customHeight="1">
      <c r="A66" s="89" t="s">
        <v>54</v>
      </c>
      <c r="C66" s="25">
        <v>0</v>
      </c>
      <c r="D66" s="47"/>
      <c r="E66" s="25">
        <v>4841818740</v>
      </c>
      <c r="F66" s="47"/>
      <c r="G66" s="25">
        <v>0</v>
      </c>
      <c r="H66" s="23"/>
      <c r="I66" s="25">
        <v>4841818740</v>
      </c>
      <c r="J66" s="23"/>
      <c r="K66" s="25">
        <v>1.85</v>
      </c>
      <c r="L66" s="23"/>
      <c r="M66" s="48">
        <v>7000000000</v>
      </c>
      <c r="N66" s="23"/>
      <c r="O66" s="91">
        <v>944745119</v>
      </c>
      <c r="P66" s="23"/>
      <c r="Q66" s="81">
        <v>-4909096439</v>
      </c>
      <c r="R66" s="23"/>
      <c r="S66" s="25">
        <v>3035648680</v>
      </c>
      <c r="T66" s="23"/>
      <c r="U66" s="25">
        <f t="shared" si="2"/>
        <v>0.59931205345276295</v>
      </c>
    </row>
    <row r="67" spans="1:21" ht="21.75" customHeight="1">
      <c r="A67" s="89" t="s">
        <v>151</v>
      </c>
      <c r="C67" s="25">
        <v>0</v>
      </c>
      <c r="D67" s="47"/>
      <c r="E67" s="25">
        <v>0</v>
      </c>
      <c r="F67" s="47"/>
      <c r="G67" s="25">
        <v>0</v>
      </c>
      <c r="H67" s="23"/>
      <c r="I67" s="25">
        <v>0</v>
      </c>
      <c r="J67" s="23"/>
      <c r="K67" s="25">
        <v>0</v>
      </c>
      <c r="L67" s="23"/>
      <c r="M67" s="48">
        <v>2604000000</v>
      </c>
      <c r="N67" s="23"/>
      <c r="O67" s="91">
        <v>0</v>
      </c>
      <c r="P67" s="23"/>
      <c r="Q67" s="81">
        <v>-18841495695</v>
      </c>
      <c r="R67" s="23"/>
      <c r="S67" s="25">
        <v>-16237495695</v>
      </c>
      <c r="T67" s="23"/>
      <c r="U67" s="25">
        <f t="shared" si="2"/>
        <v>-3.2056828420279682</v>
      </c>
    </row>
    <row r="68" spans="1:21" ht="21.75" customHeight="1">
      <c r="A68" s="89" t="s">
        <v>69</v>
      </c>
      <c r="C68" s="25">
        <v>0</v>
      </c>
      <c r="D68" s="47"/>
      <c r="E68" s="25">
        <v>2879696620</v>
      </c>
      <c r="F68" s="47"/>
      <c r="G68" s="25">
        <v>0</v>
      </c>
      <c r="H68" s="23"/>
      <c r="I68" s="25">
        <v>2879696620</v>
      </c>
      <c r="J68" s="23"/>
      <c r="K68" s="25">
        <v>1.1000000000000001</v>
      </c>
      <c r="L68" s="23"/>
      <c r="M68" s="48">
        <v>0</v>
      </c>
      <c r="N68" s="23"/>
      <c r="O68" s="91">
        <v>3527260574</v>
      </c>
      <c r="P68" s="23"/>
      <c r="Q68" s="81">
        <v>504636494</v>
      </c>
      <c r="R68" s="23"/>
      <c r="S68" s="25">
        <v>4031897068</v>
      </c>
      <c r="T68" s="23"/>
      <c r="U68" s="25">
        <f t="shared" si="2"/>
        <v>0.79599610029091195</v>
      </c>
    </row>
    <row r="69" spans="1:21" ht="21.75" customHeight="1">
      <c r="A69" s="89" t="s">
        <v>37</v>
      </c>
      <c r="C69" s="25">
        <v>860817187</v>
      </c>
      <c r="D69" s="47"/>
      <c r="E69" s="25">
        <v>-633969947</v>
      </c>
      <c r="F69" s="47"/>
      <c r="G69" s="25">
        <v>0</v>
      </c>
      <c r="H69" s="23"/>
      <c r="I69" s="25">
        <v>226847240</v>
      </c>
      <c r="J69" s="23"/>
      <c r="K69" s="25">
        <v>0.09</v>
      </c>
      <c r="L69" s="23"/>
      <c r="M69" s="48">
        <v>1001142180</v>
      </c>
      <c r="N69" s="23"/>
      <c r="O69" s="91">
        <v>-1014245196</v>
      </c>
      <c r="P69" s="23"/>
      <c r="Q69" s="81">
        <v>-113087076</v>
      </c>
      <c r="R69" s="23"/>
      <c r="S69" s="25">
        <v>-126190092</v>
      </c>
      <c r="T69" s="23"/>
      <c r="U69" s="25">
        <f t="shared" si="2"/>
        <v>-2.4913042032885399E-2</v>
      </c>
    </row>
    <row r="70" spans="1:21" ht="21.75" customHeight="1">
      <c r="A70" s="89" t="s">
        <v>152</v>
      </c>
      <c r="C70" s="25">
        <v>0</v>
      </c>
      <c r="D70" s="47"/>
      <c r="E70" s="25">
        <v>0</v>
      </c>
      <c r="F70" s="47"/>
      <c r="G70" s="25">
        <v>0</v>
      </c>
      <c r="H70" s="23"/>
      <c r="I70" s="25">
        <v>0</v>
      </c>
      <c r="J70" s="23"/>
      <c r="K70" s="25">
        <v>0</v>
      </c>
      <c r="L70" s="23"/>
      <c r="M70" s="48">
        <v>0</v>
      </c>
      <c r="N70" s="23"/>
      <c r="O70" s="91">
        <v>0</v>
      </c>
      <c r="P70" s="23"/>
      <c r="Q70" s="81">
        <v>-155610777</v>
      </c>
      <c r="R70" s="23"/>
      <c r="S70" s="25">
        <v>-155610777</v>
      </c>
      <c r="T70" s="23"/>
      <c r="U70" s="25">
        <f t="shared" si="2"/>
        <v>-3.072141217054471E-2</v>
      </c>
    </row>
    <row r="71" spans="1:21" ht="21.75" customHeight="1">
      <c r="A71" s="89" t="s">
        <v>24</v>
      </c>
      <c r="C71" s="25">
        <v>0</v>
      </c>
      <c r="D71" s="47"/>
      <c r="E71" s="25">
        <v>3773413800</v>
      </c>
      <c r="F71" s="47"/>
      <c r="G71" s="25">
        <v>0</v>
      </c>
      <c r="H71" s="23"/>
      <c r="I71" s="25">
        <v>3773413800</v>
      </c>
      <c r="J71" s="23"/>
      <c r="K71" s="25">
        <v>1.44</v>
      </c>
      <c r="L71" s="23"/>
      <c r="M71" s="48">
        <v>2509000000</v>
      </c>
      <c r="N71" s="23"/>
      <c r="O71" s="91">
        <v>5388435797</v>
      </c>
      <c r="P71" s="23"/>
      <c r="Q71" s="81">
        <v>-2412647</v>
      </c>
      <c r="R71" s="23"/>
      <c r="S71" s="25">
        <v>7895023150</v>
      </c>
      <c r="T71" s="23"/>
      <c r="U71" s="25">
        <f t="shared" si="2"/>
        <v>1.5586726379956461</v>
      </c>
    </row>
    <row r="72" spans="1:21" ht="21.75" customHeight="1">
      <c r="A72" s="89" t="s">
        <v>153</v>
      </c>
      <c r="C72" s="25">
        <v>0</v>
      </c>
      <c r="D72" s="47"/>
      <c r="E72" s="25">
        <v>0</v>
      </c>
      <c r="F72" s="47"/>
      <c r="G72" s="25">
        <v>0</v>
      </c>
      <c r="H72" s="23"/>
      <c r="I72" s="25">
        <v>0</v>
      </c>
      <c r="J72" s="23"/>
      <c r="K72" s="25">
        <v>0</v>
      </c>
      <c r="L72" s="23"/>
      <c r="M72" s="48">
        <v>0</v>
      </c>
      <c r="N72" s="23"/>
      <c r="O72" s="91">
        <v>0</v>
      </c>
      <c r="P72" s="23"/>
      <c r="Q72" s="81">
        <v>-20739556020</v>
      </c>
      <c r="R72" s="23"/>
      <c r="S72" s="25">
        <v>-20739556020</v>
      </c>
      <c r="T72" s="23"/>
      <c r="U72" s="25">
        <f t="shared" si="2"/>
        <v>-4.0945007859225706</v>
      </c>
    </row>
    <row r="73" spans="1:21" ht="21.75" customHeight="1">
      <c r="A73" s="89" t="s">
        <v>68</v>
      </c>
      <c r="C73" s="25">
        <v>0</v>
      </c>
      <c r="D73" s="47"/>
      <c r="E73" s="25">
        <v>1851418125</v>
      </c>
      <c r="F73" s="47"/>
      <c r="G73" s="25">
        <v>0</v>
      </c>
      <c r="H73" s="23"/>
      <c r="I73" s="25">
        <v>1851418125</v>
      </c>
      <c r="J73" s="23"/>
      <c r="K73" s="25">
        <v>0.71</v>
      </c>
      <c r="L73" s="23"/>
      <c r="M73" s="48">
        <v>125000000</v>
      </c>
      <c r="N73" s="23"/>
      <c r="O73" s="91">
        <v>2089598527</v>
      </c>
      <c r="P73" s="23"/>
      <c r="Q73" s="81">
        <v>766559463</v>
      </c>
      <c r="R73" s="23"/>
      <c r="S73" s="25">
        <v>2981157990</v>
      </c>
      <c r="T73" s="23"/>
      <c r="U73" s="25">
        <f t="shared" si="2"/>
        <v>0.58855424490491814</v>
      </c>
    </row>
    <row r="74" spans="1:21" ht="21.75" customHeight="1">
      <c r="A74" s="89" t="s">
        <v>50</v>
      </c>
      <c r="C74" s="25">
        <v>0</v>
      </c>
      <c r="D74" s="47"/>
      <c r="E74" s="25">
        <v>195250505</v>
      </c>
      <c r="F74" s="47"/>
      <c r="G74" s="25">
        <v>0</v>
      </c>
      <c r="H74" s="23"/>
      <c r="I74" s="25">
        <v>195250505</v>
      </c>
      <c r="J74" s="23"/>
      <c r="K74" s="25">
        <v>7.0000000000000007E-2</v>
      </c>
      <c r="L74" s="23"/>
      <c r="M74" s="48">
        <v>147044860</v>
      </c>
      <c r="N74" s="23"/>
      <c r="O74" s="91">
        <v>-329485226</v>
      </c>
      <c r="P74" s="23"/>
      <c r="Q74" s="81">
        <v>-198434293</v>
      </c>
      <c r="R74" s="23"/>
      <c r="S74" s="25">
        <v>-380874659</v>
      </c>
      <c r="T74" s="23"/>
      <c r="U74" s="25">
        <f t="shared" si="2"/>
        <v>-7.5194068238954082E-2</v>
      </c>
    </row>
    <row r="75" spans="1:21" ht="21.75" customHeight="1">
      <c r="A75" s="89" t="s">
        <v>57</v>
      </c>
      <c r="C75" s="25">
        <v>0</v>
      </c>
      <c r="D75" s="47"/>
      <c r="E75" s="25">
        <v>59882634</v>
      </c>
      <c r="F75" s="47"/>
      <c r="G75" s="25">
        <v>0</v>
      </c>
      <c r="H75" s="23"/>
      <c r="I75" s="25">
        <v>59882634</v>
      </c>
      <c r="J75" s="23"/>
      <c r="K75" s="25">
        <v>0.02</v>
      </c>
      <c r="L75" s="23"/>
      <c r="M75" s="48">
        <v>4354776</v>
      </c>
      <c r="N75" s="23"/>
      <c r="O75" s="91">
        <v>-283268576</v>
      </c>
      <c r="P75" s="23"/>
      <c r="Q75" s="81">
        <v>-5282289</v>
      </c>
      <c r="R75" s="23"/>
      <c r="S75" s="25">
        <v>-284196089</v>
      </c>
      <c r="T75" s="23"/>
      <c r="U75" s="25">
        <f t="shared" si="2"/>
        <v>-5.6107329811905041E-2</v>
      </c>
    </row>
    <row r="76" spans="1:21" ht="21.75" customHeight="1">
      <c r="A76" s="89" t="s">
        <v>22</v>
      </c>
      <c r="C76" s="25">
        <v>0</v>
      </c>
      <c r="D76" s="47"/>
      <c r="E76" s="25">
        <v>712920234</v>
      </c>
      <c r="F76" s="47"/>
      <c r="G76" s="25">
        <v>0</v>
      </c>
      <c r="H76" s="23"/>
      <c r="I76" s="25">
        <v>712920234</v>
      </c>
      <c r="J76" s="23"/>
      <c r="K76" s="25">
        <v>0.27</v>
      </c>
      <c r="L76" s="23"/>
      <c r="M76" s="48">
        <v>500000000</v>
      </c>
      <c r="N76" s="23"/>
      <c r="O76" s="91">
        <v>660832033</v>
      </c>
      <c r="P76" s="23"/>
      <c r="Q76" s="81">
        <v>2023845388</v>
      </c>
      <c r="R76" s="23"/>
      <c r="S76" s="25">
        <v>3184677421</v>
      </c>
      <c r="T76" s="23"/>
      <c r="U76" s="25">
        <f t="shared" si="2"/>
        <v>0.62873400908966826</v>
      </c>
    </row>
    <row r="77" spans="1:21" ht="21.75" customHeight="1">
      <c r="A77" s="89" t="s">
        <v>154</v>
      </c>
      <c r="C77" s="25">
        <v>0</v>
      </c>
      <c r="D77" s="47"/>
      <c r="E77" s="25">
        <v>0</v>
      </c>
      <c r="F77" s="47"/>
      <c r="G77" s="25">
        <v>0</v>
      </c>
      <c r="H77" s="23"/>
      <c r="I77" s="25">
        <v>0</v>
      </c>
      <c r="J77" s="23"/>
      <c r="K77" s="25">
        <v>0</v>
      </c>
      <c r="L77" s="23"/>
      <c r="M77" s="48">
        <v>0</v>
      </c>
      <c r="N77" s="23"/>
      <c r="O77" s="91">
        <v>0</v>
      </c>
      <c r="P77" s="23"/>
      <c r="Q77" s="81">
        <v>-812169217</v>
      </c>
      <c r="R77" s="23"/>
      <c r="S77" s="25">
        <v>-812169217</v>
      </c>
      <c r="T77" s="23"/>
      <c r="U77" s="25">
        <f t="shared" si="2"/>
        <v>-0.16034227030230411</v>
      </c>
    </row>
    <row r="78" spans="1:21" ht="21.75" customHeight="1">
      <c r="A78" s="89" t="s">
        <v>155</v>
      </c>
      <c r="C78" s="25">
        <v>0</v>
      </c>
      <c r="D78" s="47"/>
      <c r="E78" s="25">
        <v>0</v>
      </c>
      <c r="F78" s="47"/>
      <c r="G78" s="25">
        <v>0</v>
      </c>
      <c r="H78" s="23"/>
      <c r="I78" s="25">
        <v>0</v>
      </c>
      <c r="J78" s="23"/>
      <c r="K78" s="25">
        <v>0</v>
      </c>
      <c r="L78" s="23"/>
      <c r="M78" s="48">
        <v>0</v>
      </c>
      <c r="N78" s="23"/>
      <c r="O78" s="91">
        <v>0</v>
      </c>
      <c r="P78" s="23"/>
      <c r="Q78" s="81">
        <v>98781518</v>
      </c>
      <c r="R78" s="23"/>
      <c r="S78" s="25">
        <v>98781518</v>
      </c>
      <c r="T78" s="23"/>
      <c r="U78" s="25">
        <f t="shared" si="2"/>
        <v>1.950191232134315E-2</v>
      </c>
    </row>
    <row r="79" spans="1:21" ht="21.75" customHeight="1">
      <c r="A79" s="89" t="s">
        <v>35</v>
      </c>
      <c r="C79" s="25">
        <v>0</v>
      </c>
      <c r="D79" s="47"/>
      <c r="E79" s="25">
        <v>2209189842</v>
      </c>
      <c r="F79" s="47"/>
      <c r="G79" s="25">
        <v>0</v>
      </c>
      <c r="H79" s="23"/>
      <c r="I79" s="25">
        <v>2209189842</v>
      </c>
      <c r="J79" s="23"/>
      <c r="K79" s="25">
        <v>0.85</v>
      </c>
      <c r="L79" s="23"/>
      <c r="M79" s="48">
        <v>1078800000</v>
      </c>
      <c r="N79" s="23"/>
      <c r="O79" s="91">
        <v>3244792719</v>
      </c>
      <c r="P79" s="23"/>
      <c r="Q79" s="81">
        <v>-1265284655</v>
      </c>
      <c r="R79" s="23"/>
      <c r="S79" s="25">
        <v>3058308064</v>
      </c>
      <c r="T79" s="23"/>
      <c r="U79" s="25">
        <f t="shared" si="2"/>
        <v>0.60378557571654967</v>
      </c>
    </row>
    <row r="80" spans="1:21" ht="21.75" customHeight="1">
      <c r="A80" s="89" t="s">
        <v>156</v>
      </c>
      <c r="C80" s="25">
        <v>0</v>
      </c>
      <c r="D80" s="47"/>
      <c r="E80" s="25">
        <v>0</v>
      </c>
      <c r="F80" s="47"/>
      <c r="G80" s="25">
        <v>0</v>
      </c>
      <c r="H80" s="23"/>
      <c r="I80" s="25">
        <v>0</v>
      </c>
      <c r="J80" s="23"/>
      <c r="K80" s="25">
        <v>0</v>
      </c>
      <c r="L80" s="23"/>
      <c r="M80" s="48">
        <v>0</v>
      </c>
      <c r="N80" s="23"/>
      <c r="O80" s="91">
        <v>0</v>
      </c>
      <c r="P80" s="23"/>
      <c r="Q80" s="81">
        <v>-304368368</v>
      </c>
      <c r="R80" s="23"/>
      <c r="S80" s="25">
        <v>-304368368</v>
      </c>
      <c r="T80" s="23"/>
      <c r="U80" s="25">
        <f t="shared" si="2"/>
        <v>-6.0089836097946041E-2</v>
      </c>
    </row>
    <row r="81" spans="1:21" ht="21.75" customHeight="1">
      <c r="A81" s="89" t="s">
        <v>38</v>
      </c>
      <c r="C81" s="25">
        <v>0</v>
      </c>
      <c r="D81" s="47"/>
      <c r="E81" s="25">
        <v>1024193175</v>
      </c>
      <c r="F81" s="47"/>
      <c r="G81" s="25">
        <v>0</v>
      </c>
      <c r="H81" s="23"/>
      <c r="I81" s="25">
        <v>1024193175</v>
      </c>
      <c r="J81" s="23"/>
      <c r="K81" s="25">
        <v>0.39</v>
      </c>
      <c r="L81" s="23"/>
      <c r="M81" s="48">
        <v>280000000</v>
      </c>
      <c r="N81" s="23"/>
      <c r="O81" s="91">
        <v>-1869987712</v>
      </c>
      <c r="P81" s="23"/>
      <c r="Q81" s="81">
        <v>-2050277547</v>
      </c>
      <c r="R81" s="23"/>
      <c r="S81" s="25">
        <v>-3640265259</v>
      </c>
      <c r="T81" s="23"/>
      <c r="U81" s="25">
        <f t="shared" si="2"/>
        <v>-0.71867830485708384</v>
      </c>
    </row>
    <row r="82" spans="1:21" ht="21.75" customHeight="1">
      <c r="A82" s="89" t="s">
        <v>157</v>
      </c>
      <c r="C82" s="25">
        <v>0</v>
      </c>
      <c r="D82" s="47"/>
      <c r="E82" s="25">
        <v>0</v>
      </c>
      <c r="F82" s="47"/>
      <c r="G82" s="25">
        <v>0</v>
      </c>
      <c r="H82" s="23"/>
      <c r="I82" s="25">
        <v>0</v>
      </c>
      <c r="J82" s="23"/>
      <c r="K82" s="25">
        <v>0</v>
      </c>
      <c r="L82" s="23"/>
      <c r="M82" s="48">
        <v>0</v>
      </c>
      <c r="N82" s="23"/>
      <c r="O82" s="91">
        <v>0</v>
      </c>
      <c r="P82" s="23"/>
      <c r="Q82" s="81">
        <v>20930004</v>
      </c>
      <c r="R82" s="23"/>
      <c r="S82" s="25">
        <v>20930004</v>
      </c>
      <c r="T82" s="23"/>
      <c r="U82" s="25">
        <f t="shared" si="2"/>
        <v>4.1320999227138968E-3</v>
      </c>
    </row>
    <row r="83" spans="1:21" ht="21.75" customHeight="1">
      <c r="A83" s="89" t="s">
        <v>158</v>
      </c>
      <c r="C83" s="25">
        <v>0</v>
      </c>
      <c r="D83" s="47"/>
      <c r="E83" s="25">
        <v>0</v>
      </c>
      <c r="F83" s="47"/>
      <c r="G83" s="25">
        <v>0</v>
      </c>
      <c r="H83" s="23"/>
      <c r="I83" s="25">
        <v>0</v>
      </c>
      <c r="J83" s="23"/>
      <c r="K83" s="25">
        <v>0</v>
      </c>
      <c r="L83" s="23"/>
      <c r="M83" s="48">
        <v>1924831540</v>
      </c>
      <c r="N83" s="23"/>
      <c r="O83" s="91">
        <v>0</v>
      </c>
      <c r="P83" s="23"/>
      <c r="Q83" s="81">
        <v>-8841605329</v>
      </c>
      <c r="R83" s="23"/>
      <c r="S83" s="25">
        <v>-6916773789</v>
      </c>
      <c r="T83" s="23"/>
      <c r="U83" s="25">
        <f t="shared" si="2"/>
        <v>-1.3655420438025911</v>
      </c>
    </row>
    <row r="84" spans="1:21" ht="21.75" customHeight="1">
      <c r="A84" s="89" t="s">
        <v>49</v>
      </c>
      <c r="C84" s="25">
        <v>0</v>
      </c>
      <c r="D84" s="47"/>
      <c r="E84" s="25">
        <v>1012073701</v>
      </c>
      <c r="F84" s="47"/>
      <c r="G84" s="25">
        <v>0</v>
      </c>
      <c r="H84" s="23"/>
      <c r="I84" s="25">
        <v>1012073701</v>
      </c>
      <c r="J84" s="23"/>
      <c r="K84" s="25">
        <v>0.39</v>
      </c>
      <c r="L84" s="23"/>
      <c r="M84" s="48">
        <v>28255552</v>
      </c>
      <c r="N84" s="23"/>
      <c r="O84" s="91">
        <v>1840745914</v>
      </c>
      <c r="P84" s="23"/>
      <c r="Q84" s="75">
        <v>0</v>
      </c>
      <c r="R84" s="23"/>
      <c r="S84" s="25">
        <v>1869001466</v>
      </c>
      <c r="T84" s="23"/>
      <c r="U84" s="25">
        <f t="shared" si="2"/>
        <v>0.36898706819218763</v>
      </c>
    </row>
    <row r="85" spans="1:21" ht="21.75" customHeight="1">
      <c r="A85" s="89" t="s">
        <v>73</v>
      </c>
      <c r="C85" s="25">
        <v>0</v>
      </c>
      <c r="D85" s="47"/>
      <c r="E85" s="25">
        <v>1168008750</v>
      </c>
      <c r="F85" s="47"/>
      <c r="G85" s="25">
        <v>0</v>
      </c>
      <c r="H85" s="23"/>
      <c r="I85" s="25">
        <v>1168008750</v>
      </c>
      <c r="J85" s="23"/>
      <c r="K85" s="25">
        <v>0.45</v>
      </c>
      <c r="L85" s="23"/>
      <c r="M85" s="48">
        <v>737500000</v>
      </c>
      <c r="N85" s="23"/>
      <c r="O85" s="91">
        <v>-447322500</v>
      </c>
      <c r="P85" s="23"/>
      <c r="Q85" s="75">
        <v>0</v>
      </c>
      <c r="R85" s="23"/>
      <c r="S85" s="25">
        <v>1184822500</v>
      </c>
      <c r="T85" s="23"/>
      <c r="U85" s="25">
        <f t="shared" si="2"/>
        <v>0.23391323578723094</v>
      </c>
    </row>
    <row r="86" spans="1:21" ht="21.75" customHeight="1">
      <c r="A86" s="89" t="s">
        <v>257</v>
      </c>
      <c r="C86" s="44">
        <f>SUM(C48:C85)</f>
        <v>22113469187</v>
      </c>
      <c r="D86" s="47"/>
      <c r="E86" s="44">
        <f>SUM(E48:E85)</f>
        <v>163755460623</v>
      </c>
      <c r="F86" s="47"/>
      <c r="G86" s="44">
        <f>SUM(G48:G85)</f>
        <v>57822766641</v>
      </c>
      <c r="H86" s="23"/>
      <c r="I86" s="44">
        <f>SUM(I48:I85)</f>
        <v>243691696451</v>
      </c>
      <c r="J86" s="23"/>
      <c r="K86" s="44">
        <f>SUM(K48:K85)</f>
        <v>93.259999999999962</v>
      </c>
      <c r="L86" s="23"/>
      <c r="M86" s="72">
        <f>SUM(M48:M85)</f>
        <v>181540312162</v>
      </c>
      <c r="N86" s="23"/>
      <c r="O86" s="72">
        <f>SUM(O48:O85)</f>
        <v>283307956843</v>
      </c>
      <c r="P86" s="23"/>
      <c r="Q86" s="72">
        <f>SUM(Q48:Q85)</f>
        <v>24172438086</v>
      </c>
      <c r="R86" s="23"/>
      <c r="S86" s="44">
        <f>SUM(S48:S85)</f>
        <v>489702148246</v>
      </c>
      <c r="T86" s="23"/>
      <c r="U86" s="44">
        <f>SUM(U48:U85)</f>
        <v>96.679303497511256</v>
      </c>
    </row>
    <row r="87" spans="1:21" ht="21.75" customHeight="1">
      <c r="A87" s="74"/>
      <c r="C87" s="25"/>
      <c r="D87" s="47"/>
      <c r="E87" s="25"/>
      <c r="F87" s="47"/>
      <c r="G87" s="25"/>
      <c r="H87" s="23"/>
      <c r="I87" s="25"/>
      <c r="J87" s="23"/>
      <c r="K87" s="25"/>
      <c r="L87" s="23"/>
      <c r="M87" s="48"/>
      <c r="N87" s="23"/>
      <c r="O87" s="75"/>
      <c r="P87" s="23"/>
      <c r="Q87" s="75"/>
      <c r="R87" s="23"/>
      <c r="S87" s="25"/>
      <c r="T87" s="23"/>
      <c r="U87" s="25"/>
    </row>
    <row r="88" spans="1:21" ht="14.45" customHeight="1">
      <c r="A88" s="76" t="s">
        <v>140</v>
      </c>
      <c r="B88" s="92"/>
      <c r="C88" s="100"/>
      <c r="D88" s="92"/>
      <c r="E88" s="100"/>
      <c r="F88" s="92"/>
      <c r="G88" s="100"/>
      <c r="H88" s="100"/>
      <c r="I88" s="100"/>
      <c r="J88" s="92"/>
      <c r="K88" s="92"/>
      <c r="L88" s="92"/>
      <c r="M88" s="92"/>
      <c r="N88" s="92"/>
      <c r="O88" s="98"/>
      <c r="P88" s="92"/>
      <c r="Q88" s="92"/>
      <c r="R88" s="92"/>
      <c r="S88" s="92"/>
      <c r="T88" s="92"/>
      <c r="U88" s="92"/>
    </row>
    <row r="89" spans="1:21" ht="14.45" customHeight="1">
      <c r="C89" s="101" t="s">
        <v>141</v>
      </c>
      <c r="D89" s="93"/>
      <c r="E89" s="101"/>
      <c r="F89" s="93"/>
      <c r="G89" s="101"/>
      <c r="H89" s="101"/>
      <c r="I89" s="101"/>
      <c r="J89" s="93"/>
      <c r="K89" s="93"/>
      <c r="M89" s="93" t="s">
        <v>142</v>
      </c>
      <c r="N89" s="93"/>
      <c r="O89" s="95"/>
      <c r="P89" s="93"/>
      <c r="Q89" s="93"/>
      <c r="R89" s="93"/>
      <c r="S89" s="93"/>
      <c r="T89" s="93"/>
      <c r="U89" s="93"/>
    </row>
    <row r="90" spans="1:21" ht="14.45" customHeight="1">
      <c r="C90" s="102"/>
      <c r="D90" s="60"/>
      <c r="E90" s="102"/>
      <c r="F90" s="60"/>
      <c r="G90" s="102"/>
      <c r="H90" s="102"/>
      <c r="I90" s="113" t="s">
        <v>108</v>
      </c>
      <c r="J90" s="94"/>
      <c r="K90" s="94"/>
      <c r="M90" s="61"/>
      <c r="N90" s="60"/>
      <c r="O90" s="61"/>
      <c r="P90" s="60"/>
      <c r="Q90" s="60"/>
      <c r="R90" s="60"/>
      <c r="S90" s="94" t="s">
        <v>108</v>
      </c>
      <c r="T90" s="94"/>
      <c r="U90" s="94"/>
    </row>
    <row r="91" spans="1:21" ht="14.45" customHeight="1">
      <c r="A91" s="93" t="s">
        <v>143</v>
      </c>
      <c r="C91" s="103" t="s">
        <v>144</v>
      </c>
      <c r="E91" s="103" t="s">
        <v>145</v>
      </c>
      <c r="G91" s="103" t="s">
        <v>146</v>
      </c>
      <c r="H91" s="99"/>
      <c r="I91" s="114" t="s">
        <v>125</v>
      </c>
      <c r="J91" s="60"/>
      <c r="K91" s="78" t="s">
        <v>135</v>
      </c>
      <c r="M91" s="79" t="s">
        <v>144</v>
      </c>
      <c r="O91" s="95" t="s">
        <v>145</v>
      </c>
      <c r="Q91" s="77" t="s">
        <v>146</v>
      </c>
      <c r="S91" s="78" t="s">
        <v>125</v>
      </c>
      <c r="T91" s="60"/>
      <c r="U91" s="78" t="s">
        <v>135</v>
      </c>
    </row>
    <row r="92" spans="1:21" ht="21.75" customHeight="1">
      <c r="A92" s="89" t="s">
        <v>256</v>
      </c>
      <c r="C92" s="25">
        <f>C86</f>
        <v>22113469187</v>
      </c>
      <c r="D92" s="47"/>
      <c r="E92" s="25">
        <f>E86</f>
        <v>163755460623</v>
      </c>
      <c r="F92" s="47"/>
      <c r="G92" s="25">
        <f>G86</f>
        <v>57822766641</v>
      </c>
      <c r="H92" s="23"/>
      <c r="I92" s="25">
        <f>I86</f>
        <v>243691696451</v>
      </c>
      <c r="J92" s="47"/>
      <c r="K92" s="25">
        <f>K86</f>
        <v>93.259999999999962</v>
      </c>
      <c r="L92" s="23"/>
      <c r="M92" s="48">
        <f>M86</f>
        <v>181540312162</v>
      </c>
      <c r="N92" s="23"/>
      <c r="O92" s="75">
        <f>O86</f>
        <v>283307956843</v>
      </c>
      <c r="P92" s="23"/>
      <c r="Q92" s="81">
        <f>Q86</f>
        <v>24172438086</v>
      </c>
      <c r="R92" s="23"/>
      <c r="S92" s="25">
        <f>S86</f>
        <v>489702148246</v>
      </c>
      <c r="T92" s="23"/>
      <c r="U92" s="25">
        <f>U86</f>
        <v>96.679303497511256</v>
      </c>
    </row>
    <row r="93" spans="1:21" ht="21.75" customHeight="1">
      <c r="A93" s="89" t="s">
        <v>52</v>
      </c>
      <c r="C93" s="25">
        <v>0</v>
      </c>
      <c r="D93" s="47"/>
      <c r="E93" s="25">
        <v>808023</v>
      </c>
      <c r="F93" s="47"/>
      <c r="G93" s="25">
        <v>0</v>
      </c>
      <c r="H93" s="23"/>
      <c r="I93" s="25">
        <f>G93+E93+C93</f>
        <v>808023</v>
      </c>
      <c r="J93" s="47"/>
      <c r="K93" s="25">
        <v>0</v>
      </c>
      <c r="L93" s="23"/>
      <c r="M93" s="48">
        <v>789580</v>
      </c>
      <c r="N93" s="23"/>
      <c r="O93" s="91">
        <v>2028736</v>
      </c>
      <c r="P93" s="23"/>
      <c r="Q93" s="75">
        <v>0</v>
      </c>
      <c r="R93" s="23"/>
      <c r="S93" s="25">
        <f t="shared" ref="S93:S124" si="3">Q93+O93+M93</f>
        <v>2818316</v>
      </c>
      <c r="T93" s="23"/>
      <c r="U93" s="25">
        <f>S93/506522213680*100</f>
        <v>5.5640521262123686E-4</v>
      </c>
    </row>
    <row r="94" spans="1:21" ht="21.75" customHeight="1">
      <c r="A94" s="89" t="s">
        <v>71</v>
      </c>
      <c r="C94" s="25">
        <v>0</v>
      </c>
      <c r="D94" s="47"/>
      <c r="E94" s="25">
        <v>1650123000</v>
      </c>
      <c r="F94" s="47"/>
      <c r="G94" s="25">
        <v>0</v>
      </c>
      <c r="H94" s="23"/>
      <c r="I94" s="25">
        <f t="shared" ref="I94:I124" si="4">G94+E94+C94</f>
        <v>1650123000</v>
      </c>
      <c r="J94" s="47"/>
      <c r="K94" s="25">
        <v>0.63</v>
      </c>
      <c r="L94" s="23"/>
      <c r="M94" s="48">
        <v>0</v>
      </c>
      <c r="N94" s="23"/>
      <c r="O94" s="91">
        <v>828604958</v>
      </c>
      <c r="P94" s="23"/>
      <c r="Q94" s="81">
        <v>0</v>
      </c>
      <c r="R94" s="23"/>
      <c r="S94" s="25">
        <f t="shared" si="3"/>
        <v>828604958</v>
      </c>
      <c r="T94" s="23"/>
      <c r="U94" s="25">
        <f t="shared" ref="U94:U124" si="5">S94/506522213680*100</f>
        <v>0.16358709166573268</v>
      </c>
    </row>
    <row r="95" spans="1:21" ht="21.75" customHeight="1">
      <c r="A95" s="89" t="s">
        <v>20</v>
      </c>
      <c r="C95" s="25">
        <v>0</v>
      </c>
      <c r="D95" s="47"/>
      <c r="E95" s="25">
        <v>1745642608</v>
      </c>
      <c r="F95" s="47"/>
      <c r="G95" s="25">
        <v>0</v>
      </c>
      <c r="H95" s="23"/>
      <c r="I95" s="25">
        <f t="shared" si="4"/>
        <v>1745642608</v>
      </c>
      <c r="J95" s="47"/>
      <c r="K95" s="25">
        <v>0.67</v>
      </c>
      <c r="L95" s="23"/>
      <c r="M95" s="48">
        <v>0</v>
      </c>
      <c r="N95" s="23"/>
      <c r="O95" s="91">
        <v>2316322400</v>
      </c>
      <c r="P95" s="23"/>
      <c r="Q95" s="81">
        <v>0</v>
      </c>
      <c r="R95" s="23"/>
      <c r="S95" s="25">
        <f t="shared" si="3"/>
        <v>2316322400</v>
      </c>
      <c r="T95" s="23"/>
      <c r="U95" s="25">
        <f t="shared" si="5"/>
        <v>0.45729927285348188</v>
      </c>
    </row>
    <row r="96" spans="1:21" ht="21.75" customHeight="1">
      <c r="A96" s="89" t="s">
        <v>91</v>
      </c>
      <c r="C96" s="25">
        <v>0</v>
      </c>
      <c r="D96" s="47"/>
      <c r="E96" s="25">
        <v>114502762</v>
      </c>
      <c r="F96" s="47"/>
      <c r="G96" s="25">
        <v>0</v>
      </c>
      <c r="H96" s="23"/>
      <c r="I96" s="25">
        <f t="shared" si="4"/>
        <v>114502762</v>
      </c>
      <c r="J96" s="47"/>
      <c r="K96" s="25">
        <v>0.04</v>
      </c>
      <c r="L96" s="23"/>
      <c r="M96" s="48">
        <v>0</v>
      </c>
      <c r="N96" s="23"/>
      <c r="O96" s="91">
        <v>114502762</v>
      </c>
      <c r="P96" s="23"/>
      <c r="Q96" s="81">
        <v>0</v>
      </c>
      <c r="R96" s="23"/>
      <c r="S96" s="25">
        <f t="shared" si="3"/>
        <v>114502762</v>
      </c>
      <c r="T96" s="23"/>
      <c r="U96" s="25">
        <f t="shared" si="5"/>
        <v>2.2605674323365046E-2</v>
      </c>
    </row>
    <row r="97" spans="1:21" ht="21.75" customHeight="1">
      <c r="A97" s="89" t="s">
        <v>19</v>
      </c>
      <c r="C97" s="25">
        <v>0</v>
      </c>
      <c r="D97" s="47"/>
      <c r="E97" s="25">
        <v>1437629715</v>
      </c>
      <c r="F97" s="47"/>
      <c r="G97" s="25">
        <v>0</v>
      </c>
      <c r="H97" s="23"/>
      <c r="I97" s="25">
        <f t="shared" si="4"/>
        <v>1437629715</v>
      </c>
      <c r="J97" s="47"/>
      <c r="K97" s="25">
        <v>0.55000000000000004</v>
      </c>
      <c r="L97" s="23"/>
      <c r="M97" s="48">
        <v>0</v>
      </c>
      <c r="N97" s="23"/>
      <c r="O97" s="91">
        <v>1437188965</v>
      </c>
      <c r="P97" s="23"/>
      <c r="Q97" s="75">
        <v>0</v>
      </c>
      <c r="R97" s="23"/>
      <c r="S97" s="25">
        <f t="shared" si="3"/>
        <v>1437188965</v>
      </c>
      <c r="T97" s="23"/>
      <c r="U97" s="25">
        <f t="shared" si="5"/>
        <v>0.2837366113834362</v>
      </c>
    </row>
    <row r="98" spans="1:21" ht="21.75" customHeight="1">
      <c r="A98" s="89" t="s">
        <v>77</v>
      </c>
      <c r="C98" s="25">
        <v>0</v>
      </c>
      <c r="D98" s="47"/>
      <c r="E98" s="25">
        <v>-357518810</v>
      </c>
      <c r="F98" s="47"/>
      <c r="G98" s="25">
        <v>0</v>
      </c>
      <c r="H98" s="23"/>
      <c r="I98" s="25">
        <f t="shared" si="4"/>
        <v>-357518810</v>
      </c>
      <c r="J98" s="47"/>
      <c r="K98" s="25">
        <v>-0.14000000000000001</v>
      </c>
      <c r="L98" s="23"/>
      <c r="M98" s="48">
        <v>0</v>
      </c>
      <c r="N98" s="23"/>
      <c r="O98" s="91">
        <v>-357518810</v>
      </c>
      <c r="P98" s="23"/>
      <c r="Q98" s="81">
        <v>0</v>
      </c>
      <c r="R98" s="23"/>
      <c r="S98" s="25">
        <f t="shared" si="3"/>
        <v>-357518810</v>
      </c>
      <c r="T98" s="23"/>
      <c r="U98" s="25">
        <f t="shared" si="5"/>
        <v>-7.0583046576090686E-2</v>
      </c>
    </row>
    <row r="99" spans="1:21" ht="21.75" customHeight="1">
      <c r="A99" s="89" t="s">
        <v>46</v>
      </c>
      <c r="C99" s="25">
        <v>0</v>
      </c>
      <c r="D99" s="47"/>
      <c r="E99" s="25">
        <v>1452079307</v>
      </c>
      <c r="F99" s="47"/>
      <c r="G99" s="25">
        <v>0</v>
      </c>
      <c r="H99" s="23"/>
      <c r="I99" s="25">
        <f t="shared" si="4"/>
        <v>1452079307</v>
      </c>
      <c r="J99" s="47"/>
      <c r="K99" s="25">
        <v>0.56000000000000005</v>
      </c>
      <c r="L99" s="23"/>
      <c r="M99" s="48">
        <v>0</v>
      </c>
      <c r="N99" s="23"/>
      <c r="O99" s="91">
        <v>1115733707</v>
      </c>
      <c r="P99" s="23"/>
      <c r="Q99" s="81">
        <v>0</v>
      </c>
      <c r="R99" s="23"/>
      <c r="S99" s="25">
        <f t="shared" si="3"/>
        <v>1115733707</v>
      </c>
      <c r="T99" s="23"/>
      <c r="U99" s="25">
        <f t="shared" si="5"/>
        <v>0.2202734010210409</v>
      </c>
    </row>
    <row r="100" spans="1:21" ht="21.75" customHeight="1">
      <c r="A100" s="89" t="s">
        <v>83</v>
      </c>
      <c r="C100" s="25">
        <v>0</v>
      </c>
      <c r="D100" s="47"/>
      <c r="E100" s="25">
        <v>-308771845</v>
      </c>
      <c r="F100" s="47"/>
      <c r="G100" s="25">
        <v>0</v>
      </c>
      <c r="H100" s="23"/>
      <c r="I100" s="25">
        <f t="shared" si="4"/>
        <v>-308771845</v>
      </c>
      <c r="J100" s="47"/>
      <c r="K100" s="25">
        <v>-0.12</v>
      </c>
      <c r="L100" s="23"/>
      <c r="M100" s="48">
        <v>0</v>
      </c>
      <c r="N100" s="23"/>
      <c r="O100" s="91">
        <v>-308771845</v>
      </c>
      <c r="P100" s="23"/>
      <c r="Q100" s="81">
        <v>0</v>
      </c>
      <c r="R100" s="23"/>
      <c r="S100" s="25">
        <f t="shared" si="3"/>
        <v>-308771845</v>
      </c>
      <c r="T100" s="23"/>
      <c r="U100" s="25">
        <f t="shared" si="5"/>
        <v>-6.0959191257714401E-2</v>
      </c>
    </row>
    <row r="101" spans="1:21" ht="21.75" customHeight="1">
      <c r="A101" s="89" t="s">
        <v>94</v>
      </c>
      <c r="C101" s="25">
        <v>0</v>
      </c>
      <c r="D101" s="47"/>
      <c r="E101" s="25">
        <v>-522770554</v>
      </c>
      <c r="F101" s="47"/>
      <c r="G101" s="25">
        <v>0</v>
      </c>
      <c r="H101" s="23"/>
      <c r="I101" s="25">
        <f t="shared" si="4"/>
        <v>-522770554</v>
      </c>
      <c r="J101" s="47"/>
      <c r="K101" s="25">
        <v>-0.2</v>
      </c>
      <c r="L101" s="23"/>
      <c r="M101" s="48">
        <v>0</v>
      </c>
      <c r="N101" s="23"/>
      <c r="O101" s="91">
        <v>-522770554</v>
      </c>
      <c r="P101" s="23"/>
      <c r="Q101" s="81">
        <v>0</v>
      </c>
      <c r="R101" s="23"/>
      <c r="S101" s="25">
        <f t="shared" si="3"/>
        <v>-522770554</v>
      </c>
      <c r="T101" s="23"/>
      <c r="U101" s="25">
        <f t="shared" si="5"/>
        <v>-0.10320782383894916</v>
      </c>
    </row>
    <row r="102" spans="1:21" ht="21.75" customHeight="1">
      <c r="A102" s="89" t="s">
        <v>78</v>
      </c>
      <c r="C102" s="25">
        <v>0</v>
      </c>
      <c r="D102" s="47"/>
      <c r="E102" s="25">
        <v>-1089659268</v>
      </c>
      <c r="F102" s="47"/>
      <c r="G102" s="25">
        <v>0</v>
      </c>
      <c r="H102" s="23"/>
      <c r="I102" s="25">
        <f t="shared" si="4"/>
        <v>-1089659268</v>
      </c>
      <c r="J102" s="47"/>
      <c r="K102" s="25">
        <v>-0.42</v>
      </c>
      <c r="L102" s="23"/>
      <c r="M102" s="48">
        <v>0</v>
      </c>
      <c r="N102" s="23"/>
      <c r="O102" s="91">
        <v>-1089659269</v>
      </c>
      <c r="P102" s="23"/>
      <c r="Q102" s="81">
        <v>0</v>
      </c>
      <c r="R102" s="23"/>
      <c r="S102" s="25">
        <f t="shared" si="3"/>
        <v>-1089659269</v>
      </c>
      <c r="T102" s="23"/>
      <c r="U102" s="25">
        <f t="shared" si="5"/>
        <v>-0.21512566271938513</v>
      </c>
    </row>
    <row r="103" spans="1:21" ht="21.75" customHeight="1">
      <c r="A103" s="89" t="s">
        <v>98</v>
      </c>
      <c r="C103" s="25">
        <v>0</v>
      </c>
      <c r="D103" s="47"/>
      <c r="E103" s="25">
        <v>-504906776</v>
      </c>
      <c r="F103" s="47"/>
      <c r="G103" s="25">
        <v>0</v>
      </c>
      <c r="H103" s="23"/>
      <c r="I103" s="25">
        <f t="shared" si="4"/>
        <v>-504906776</v>
      </c>
      <c r="J103" s="47"/>
      <c r="K103" s="25">
        <v>-0.19</v>
      </c>
      <c r="L103" s="23"/>
      <c r="M103" s="48">
        <v>0</v>
      </c>
      <c r="N103" s="23"/>
      <c r="O103" s="91">
        <v>-504906777</v>
      </c>
      <c r="P103" s="23"/>
      <c r="Q103" s="81">
        <v>0</v>
      </c>
      <c r="R103" s="23"/>
      <c r="S103" s="25">
        <f t="shared" si="3"/>
        <v>-504906777</v>
      </c>
      <c r="T103" s="23"/>
      <c r="U103" s="25">
        <f t="shared" si="5"/>
        <v>-9.9681072885577232E-2</v>
      </c>
    </row>
    <row r="104" spans="1:21" ht="21.75" customHeight="1">
      <c r="A104" s="89" t="s">
        <v>81</v>
      </c>
      <c r="C104" s="25">
        <v>0</v>
      </c>
      <c r="D104" s="47"/>
      <c r="E104" s="25">
        <v>-2642411593</v>
      </c>
      <c r="F104" s="47"/>
      <c r="G104" s="25">
        <v>0</v>
      </c>
      <c r="H104" s="23"/>
      <c r="I104" s="25">
        <f t="shared" si="4"/>
        <v>-2642411593</v>
      </c>
      <c r="J104" s="47"/>
      <c r="K104" s="25">
        <v>-1.01</v>
      </c>
      <c r="L104" s="23"/>
      <c r="M104" s="48">
        <v>0</v>
      </c>
      <c r="N104" s="23"/>
      <c r="O104" s="91">
        <v>-2642411593</v>
      </c>
      <c r="P104" s="23"/>
      <c r="Q104" s="81">
        <v>0</v>
      </c>
      <c r="R104" s="23"/>
      <c r="S104" s="25">
        <f t="shared" si="3"/>
        <v>-2642411593</v>
      </c>
      <c r="T104" s="23"/>
      <c r="U104" s="25">
        <f t="shared" si="5"/>
        <v>-0.52167733647894221</v>
      </c>
    </row>
    <row r="105" spans="1:21" ht="21.75" customHeight="1">
      <c r="A105" s="89" t="s">
        <v>96</v>
      </c>
      <c r="C105" s="25">
        <v>0</v>
      </c>
      <c r="D105" s="47"/>
      <c r="E105" s="25">
        <v>15651801</v>
      </c>
      <c r="F105" s="47"/>
      <c r="G105" s="25">
        <v>0</v>
      </c>
      <c r="H105" s="23"/>
      <c r="I105" s="25">
        <f t="shared" si="4"/>
        <v>15651801</v>
      </c>
      <c r="J105" s="47"/>
      <c r="K105" s="25">
        <v>0.01</v>
      </c>
      <c r="L105" s="23"/>
      <c r="M105" s="48">
        <v>0</v>
      </c>
      <c r="N105" s="23"/>
      <c r="O105" s="91">
        <v>15651801</v>
      </c>
      <c r="P105" s="23"/>
      <c r="Q105" s="81">
        <v>0</v>
      </c>
      <c r="R105" s="23"/>
      <c r="S105" s="25">
        <f t="shared" si="3"/>
        <v>15651801</v>
      </c>
      <c r="T105" s="23"/>
      <c r="U105" s="25">
        <f t="shared" si="5"/>
        <v>3.0900522380422528E-3</v>
      </c>
    </row>
    <row r="106" spans="1:21" ht="21.75" customHeight="1">
      <c r="A106" s="89" t="s">
        <v>97</v>
      </c>
      <c r="C106" s="25">
        <v>0</v>
      </c>
      <c r="D106" s="47"/>
      <c r="E106" s="25">
        <v>-309640838</v>
      </c>
      <c r="F106" s="47"/>
      <c r="G106" s="25">
        <v>0</v>
      </c>
      <c r="H106" s="23"/>
      <c r="I106" s="25">
        <f t="shared" si="4"/>
        <v>-309640838</v>
      </c>
      <c r="J106" s="47"/>
      <c r="K106" s="25">
        <v>-0.12</v>
      </c>
      <c r="L106" s="23"/>
      <c r="M106" s="48">
        <v>0</v>
      </c>
      <c r="N106" s="23"/>
      <c r="O106" s="91">
        <v>-309640839</v>
      </c>
      <c r="P106" s="23"/>
      <c r="Q106" s="81">
        <v>0</v>
      </c>
      <c r="R106" s="23"/>
      <c r="S106" s="25">
        <f t="shared" si="3"/>
        <v>-309640839</v>
      </c>
      <c r="T106" s="23"/>
      <c r="U106" s="25">
        <f t="shared" si="5"/>
        <v>-6.1130752144192911E-2</v>
      </c>
    </row>
    <row r="107" spans="1:21" ht="21.75" customHeight="1">
      <c r="A107" s="89" t="s">
        <v>82</v>
      </c>
      <c r="C107" s="25">
        <v>0</v>
      </c>
      <c r="D107" s="47"/>
      <c r="E107" s="25">
        <v>-389400452</v>
      </c>
      <c r="F107" s="47"/>
      <c r="G107" s="25">
        <v>0</v>
      </c>
      <c r="H107" s="23"/>
      <c r="I107" s="25">
        <f t="shared" si="4"/>
        <v>-389400452</v>
      </c>
      <c r="J107" s="47"/>
      <c r="K107" s="25">
        <v>-0.15</v>
      </c>
      <c r="L107" s="23"/>
      <c r="M107" s="48">
        <v>0</v>
      </c>
      <c r="N107" s="23"/>
      <c r="O107" s="91">
        <v>-389400453</v>
      </c>
      <c r="P107" s="23"/>
      <c r="Q107" s="81">
        <v>0</v>
      </c>
      <c r="R107" s="23"/>
      <c r="S107" s="25">
        <f t="shared" si="3"/>
        <v>-389400453</v>
      </c>
      <c r="T107" s="23"/>
      <c r="U107" s="25">
        <f t="shared" si="5"/>
        <v>-7.6877270627662392E-2</v>
      </c>
    </row>
    <row r="108" spans="1:21" ht="21.75" customHeight="1">
      <c r="A108" s="89" t="s">
        <v>45</v>
      </c>
      <c r="C108" s="25">
        <v>0</v>
      </c>
      <c r="D108" s="47"/>
      <c r="E108" s="25">
        <v>1369734034</v>
      </c>
      <c r="F108" s="47"/>
      <c r="G108" s="25">
        <v>0</v>
      </c>
      <c r="H108" s="23"/>
      <c r="I108" s="25">
        <f t="shared" si="4"/>
        <v>1369734034</v>
      </c>
      <c r="J108" s="47"/>
      <c r="K108" s="25">
        <v>0.52</v>
      </c>
      <c r="L108" s="23"/>
      <c r="M108" s="48">
        <v>0</v>
      </c>
      <c r="N108" s="23"/>
      <c r="O108" s="90">
        <v>3815001332</v>
      </c>
      <c r="P108" s="23"/>
      <c r="Q108" s="81">
        <v>0</v>
      </c>
      <c r="R108" s="23"/>
      <c r="S108" s="25">
        <f t="shared" si="3"/>
        <v>3815001332</v>
      </c>
      <c r="T108" s="23"/>
      <c r="U108" s="25">
        <f t="shared" si="5"/>
        <v>0.75317552300088497</v>
      </c>
    </row>
    <row r="109" spans="1:21" ht="21.75" customHeight="1">
      <c r="A109" s="89" t="s">
        <v>44</v>
      </c>
      <c r="C109" s="25">
        <v>0</v>
      </c>
      <c r="D109" s="47"/>
      <c r="E109" s="25">
        <v>1558185406</v>
      </c>
      <c r="F109" s="47"/>
      <c r="G109" s="25">
        <v>0</v>
      </c>
      <c r="H109" s="23"/>
      <c r="I109" s="25">
        <f t="shared" si="4"/>
        <v>1558185406</v>
      </c>
      <c r="J109" s="47"/>
      <c r="K109" s="25">
        <v>0.6</v>
      </c>
      <c r="L109" s="23"/>
      <c r="M109" s="48">
        <v>0</v>
      </c>
      <c r="N109" s="23"/>
      <c r="O109" s="91">
        <v>806087204</v>
      </c>
      <c r="P109" s="23"/>
      <c r="Q109" s="81">
        <v>0</v>
      </c>
      <c r="R109" s="23"/>
      <c r="S109" s="25">
        <f t="shared" si="3"/>
        <v>806087204</v>
      </c>
      <c r="T109" s="23"/>
      <c r="U109" s="25">
        <f t="shared" si="5"/>
        <v>0.15914153066330333</v>
      </c>
    </row>
    <row r="110" spans="1:21" ht="21.75" customHeight="1">
      <c r="A110" s="89" t="s">
        <v>80</v>
      </c>
      <c r="C110" s="25">
        <v>0</v>
      </c>
      <c r="D110" s="47"/>
      <c r="E110" s="25">
        <v>-134365409</v>
      </c>
      <c r="F110" s="47"/>
      <c r="G110" s="25">
        <v>0</v>
      </c>
      <c r="H110" s="23"/>
      <c r="I110" s="25">
        <f t="shared" si="4"/>
        <v>-134365409</v>
      </c>
      <c r="J110" s="47"/>
      <c r="K110" s="25">
        <v>-0.05</v>
      </c>
      <c r="L110" s="23"/>
      <c r="M110" s="48">
        <v>0</v>
      </c>
      <c r="N110" s="23"/>
      <c r="O110" s="91">
        <v>-134365409</v>
      </c>
      <c r="P110" s="23"/>
      <c r="Q110" s="81">
        <v>0</v>
      </c>
      <c r="R110" s="23"/>
      <c r="S110" s="25">
        <f t="shared" si="3"/>
        <v>-134365409</v>
      </c>
      <c r="T110" s="23"/>
      <c r="U110" s="25">
        <f t="shared" si="5"/>
        <v>-2.6527051602298839E-2</v>
      </c>
    </row>
    <row r="111" spans="1:21" ht="21.75" customHeight="1">
      <c r="A111" s="87" t="s">
        <v>79</v>
      </c>
      <c r="C111" s="25">
        <v>0</v>
      </c>
      <c r="D111" s="47"/>
      <c r="E111" s="25">
        <v>394039617</v>
      </c>
      <c r="F111" s="47"/>
      <c r="G111" s="25">
        <v>0</v>
      </c>
      <c r="H111" s="23"/>
      <c r="I111" s="25">
        <f t="shared" si="4"/>
        <v>394039617</v>
      </c>
      <c r="J111" s="47"/>
      <c r="K111" s="25">
        <v>0.15</v>
      </c>
      <c r="L111" s="23"/>
      <c r="M111" s="48">
        <v>0</v>
      </c>
      <c r="N111" s="23"/>
      <c r="O111" s="91">
        <v>394039617</v>
      </c>
      <c r="P111" s="23"/>
      <c r="Q111" s="81">
        <v>0</v>
      </c>
      <c r="R111" s="23"/>
      <c r="S111" s="25">
        <f t="shared" si="3"/>
        <v>394039617</v>
      </c>
      <c r="T111" s="23"/>
      <c r="U111" s="25">
        <f t="shared" si="5"/>
        <v>7.7793156224524068E-2</v>
      </c>
    </row>
    <row r="112" spans="1:21" ht="21.75" customHeight="1">
      <c r="A112" s="87" t="s">
        <v>55</v>
      </c>
      <c r="B112" s="83"/>
      <c r="C112" s="81">
        <v>0</v>
      </c>
      <c r="D112" s="84"/>
      <c r="E112" s="81">
        <v>795240000</v>
      </c>
      <c r="F112" s="84"/>
      <c r="G112" s="81">
        <v>0</v>
      </c>
      <c r="H112" s="85"/>
      <c r="I112" s="25">
        <f t="shared" si="4"/>
        <v>795240000</v>
      </c>
      <c r="J112" s="84"/>
      <c r="K112" s="81">
        <v>0.3</v>
      </c>
      <c r="L112" s="85"/>
      <c r="M112" s="75">
        <v>0</v>
      </c>
      <c r="N112" s="23"/>
      <c r="O112" s="91">
        <v>-1384247339</v>
      </c>
      <c r="P112" s="23"/>
      <c r="Q112" s="81">
        <v>0</v>
      </c>
      <c r="R112" s="23"/>
      <c r="S112" s="25">
        <f t="shared" si="3"/>
        <v>-1384247339</v>
      </c>
      <c r="T112" s="23"/>
      <c r="U112" s="25">
        <f t="shared" si="5"/>
        <v>-0.27328462634306316</v>
      </c>
    </row>
    <row r="113" spans="1:21" ht="21.75" customHeight="1">
      <c r="A113" s="82" t="s">
        <v>87</v>
      </c>
      <c r="B113" s="83"/>
      <c r="C113" s="81">
        <v>0</v>
      </c>
      <c r="D113" s="84"/>
      <c r="E113" s="81">
        <v>0</v>
      </c>
      <c r="F113" s="84"/>
      <c r="G113" s="81">
        <v>3273446599</v>
      </c>
      <c r="H113" s="85"/>
      <c r="I113" s="25">
        <f t="shared" si="4"/>
        <v>3273446599</v>
      </c>
      <c r="J113" s="84"/>
      <c r="K113" s="81">
        <v>0</v>
      </c>
      <c r="L113" s="85"/>
      <c r="M113" s="75">
        <v>0</v>
      </c>
      <c r="N113" s="23"/>
      <c r="O113" s="75">
        <v>0</v>
      </c>
      <c r="P113" s="23"/>
      <c r="Q113" s="75">
        <v>3273446599</v>
      </c>
      <c r="R113" s="23"/>
      <c r="S113" s="25">
        <f t="shared" si="3"/>
        <v>3273446599</v>
      </c>
      <c r="T113" s="23"/>
      <c r="U113" s="25">
        <f t="shared" si="5"/>
        <v>0.6462592381127098</v>
      </c>
    </row>
    <row r="114" spans="1:21" ht="21.75" customHeight="1">
      <c r="A114" s="82" t="s">
        <v>92</v>
      </c>
      <c r="B114" s="83"/>
      <c r="C114" s="81">
        <v>0</v>
      </c>
      <c r="D114" s="84"/>
      <c r="E114" s="81">
        <v>0</v>
      </c>
      <c r="F114" s="84"/>
      <c r="G114" s="81">
        <v>41668501</v>
      </c>
      <c r="H114" s="85"/>
      <c r="I114" s="25">
        <f t="shared" si="4"/>
        <v>41668501</v>
      </c>
      <c r="J114" s="84"/>
      <c r="K114" s="81">
        <v>0</v>
      </c>
      <c r="L114" s="85"/>
      <c r="M114" s="75">
        <v>0</v>
      </c>
      <c r="N114" s="23"/>
      <c r="O114" s="75">
        <v>0</v>
      </c>
      <c r="P114" s="23"/>
      <c r="Q114" s="75">
        <v>41668501</v>
      </c>
      <c r="R114" s="23"/>
      <c r="S114" s="25">
        <f t="shared" si="3"/>
        <v>41668501</v>
      </c>
      <c r="T114" s="23"/>
      <c r="U114" s="25">
        <f t="shared" si="5"/>
        <v>8.2263916319224757E-3</v>
      </c>
    </row>
    <row r="115" spans="1:21" ht="21.75" customHeight="1">
      <c r="A115" s="82" t="s">
        <v>84</v>
      </c>
      <c r="B115" s="83"/>
      <c r="C115" s="81">
        <v>0</v>
      </c>
      <c r="D115" s="84"/>
      <c r="E115" s="81">
        <v>0</v>
      </c>
      <c r="F115" s="84"/>
      <c r="G115" s="81">
        <v>1347031147</v>
      </c>
      <c r="H115" s="85"/>
      <c r="I115" s="25">
        <f t="shared" si="4"/>
        <v>1347031147</v>
      </c>
      <c r="J115" s="84"/>
      <c r="K115" s="81">
        <v>0</v>
      </c>
      <c r="L115" s="85"/>
      <c r="M115" s="75">
        <v>0</v>
      </c>
      <c r="N115" s="23"/>
      <c r="O115" s="75">
        <v>0</v>
      </c>
      <c r="P115" s="23"/>
      <c r="Q115" s="75">
        <v>1347031147</v>
      </c>
      <c r="R115" s="23"/>
      <c r="S115" s="25">
        <f t="shared" si="3"/>
        <v>1347031147</v>
      </c>
      <c r="T115" s="23"/>
      <c r="U115" s="25">
        <f t="shared" si="5"/>
        <v>0.26593723051423745</v>
      </c>
    </row>
    <row r="116" spans="1:21" ht="21.75" customHeight="1">
      <c r="A116" s="82" t="s">
        <v>85</v>
      </c>
      <c r="B116" s="83"/>
      <c r="C116" s="81">
        <v>0</v>
      </c>
      <c r="D116" s="84"/>
      <c r="E116" s="81">
        <v>0</v>
      </c>
      <c r="F116" s="84"/>
      <c r="G116" s="81">
        <v>2480371345</v>
      </c>
      <c r="H116" s="85"/>
      <c r="I116" s="25">
        <f t="shared" si="4"/>
        <v>2480371345</v>
      </c>
      <c r="J116" s="84"/>
      <c r="K116" s="81">
        <v>0</v>
      </c>
      <c r="L116" s="85"/>
      <c r="M116" s="75">
        <v>0</v>
      </c>
      <c r="N116" s="23"/>
      <c r="O116" s="75">
        <v>0</v>
      </c>
      <c r="P116" s="23"/>
      <c r="Q116" s="75">
        <v>2480371345</v>
      </c>
      <c r="R116" s="23"/>
      <c r="S116" s="25">
        <f t="shared" si="3"/>
        <v>2480371345</v>
      </c>
      <c r="T116" s="23"/>
      <c r="U116" s="25">
        <f t="shared" si="5"/>
        <v>0.48968658787529445</v>
      </c>
    </row>
    <row r="117" spans="1:21" ht="21.75" customHeight="1">
      <c r="A117" s="82" t="s">
        <v>86</v>
      </c>
      <c r="B117" s="83"/>
      <c r="C117" s="81">
        <v>0</v>
      </c>
      <c r="D117" s="84"/>
      <c r="E117" s="81">
        <v>0</v>
      </c>
      <c r="F117" s="84"/>
      <c r="G117" s="81">
        <v>236230271</v>
      </c>
      <c r="H117" s="85"/>
      <c r="I117" s="25">
        <f t="shared" si="4"/>
        <v>236230271</v>
      </c>
      <c r="J117" s="84"/>
      <c r="K117" s="81">
        <v>0</v>
      </c>
      <c r="L117" s="85"/>
      <c r="M117" s="75">
        <v>0</v>
      </c>
      <c r="N117" s="23"/>
      <c r="O117" s="75">
        <v>0</v>
      </c>
      <c r="P117" s="23"/>
      <c r="Q117" s="75">
        <v>236230271</v>
      </c>
      <c r="R117" s="23"/>
      <c r="S117" s="25">
        <f t="shared" si="3"/>
        <v>236230271</v>
      </c>
      <c r="T117" s="23"/>
      <c r="U117" s="25">
        <f t="shared" si="5"/>
        <v>4.6637692211706362E-2</v>
      </c>
    </row>
    <row r="118" spans="1:21" ht="21.75" customHeight="1">
      <c r="A118" s="82" t="s">
        <v>88</v>
      </c>
      <c r="B118" s="83"/>
      <c r="C118" s="81">
        <v>0</v>
      </c>
      <c r="D118" s="84"/>
      <c r="E118" s="81">
        <v>0</v>
      </c>
      <c r="F118" s="84"/>
      <c r="G118" s="81">
        <v>7824054</v>
      </c>
      <c r="H118" s="85"/>
      <c r="I118" s="25">
        <f t="shared" si="4"/>
        <v>7824054</v>
      </c>
      <c r="J118" s="84"/>
      <c r="K118" s="81">
        <v>0</v>
      </c>
      <c r="L118" s="85"/>
      <c r="M118" s="75">
        <v>0</v>
      </c>
      <c r="N118" s="23"/>
      <c r="O118" s="75">
        <v>0</v>
      </c>
      <c r="P118" s="23"/>
      <c r="Q118" s="75">
        <v>7824054</v>
      </c>
      <c r="R118" s="23"/>
      <c r="S118" s="25">
        <f t="shared" si="3"/>
        <v>7824054</v>
      </c>
      <c r="T118" s="23"/>
      <c r="U118" s="25">
        <f t="shared" si="5"/>
        <v>1.5446615742982827E-3</v>
      </c>
    </row>
    <row r="119" spans="1:21" ht="24" customHeight="1">
      <c r="A119" s="82" t="s">
        <v>263</v>
      </c>
      <c r="C119" s="81">
        <v>0</v>
      </c>
      <c r="D119" s="47"/>
      <c r="E119" s="81">
        <v>0</v>
      </c>
      <c r="F119" s="47"/>
      <c r="G119" s="81">
        <v>319852100</v>
      </c>
      <c r="H119" s="23"/>
      <c r="I119" s="25">
        <f t="shared" si="4"/>
        <v>319852100</v>
      </c>
      <c r="J119" s="47"/>
      <c r="K119" s="81">
        <v>0</v>
      </c>
      <c r="L119" s="23"/>
      <c r="M119" s="75">
        <v>0</v>
      </c>
      <c r="N119" s="23"/>
      <c r="O119" s="75">
        <v>0</v>
      </c>
      <c r="P119" s="23"/>
      <c r="Q119" s="75">
        <v>319852100</v>
      </c>
      <c r="R119" s="23"/>
      <c r="S119" s="25">
        <f t="shared" si="3"/>
        <v>319852100</v>
      </c>
      <c r="T119" s="23"/>
      <c r="U119" s="25">
        <f t="shared" si="5"/>
        <v>6.3146707362782994E-2</v>
      </c>
    </row>
    <row r="120" spans="1:21" ht="21.75" customHeight="1">
      <c r="A120" s="82" t="s">
        <v>99</v>
      </c>
      <c r="C120" s="81">
        <v>0</v>
      </c>
      <c r="D120" s="47"/>
      <c r="E120" s="81">
        <v>0</v>
      </c>
      <c r="F120" s="47"/>
      <c r="G120" s="81">
        <v>1159870092</v>
      </c>
      <c r="H120" s="23"/>
      <c r="I120" s="25">
        <f t="shared" si="4"/>
        <v>1159870092</v>
      </c>
      <c r="J120" s="47"/>
      <c r="K120" s="81">
        <v>0</v>
      </c>
      <c r="L120" s="23"/>
      <c r="M120" s="75">
        <v>0</v>
      </c>
      <c r="N120" s="23"/>
      <c r="O120" s="75">
        <v>0</v>
      </c>
      <c r="P120" s="23"/>
      <c r="Q120" s="75">
        <v>1159870092</v>
      </c>
      <c r="R120" s="23"/>
      <c r="S120" s="25">
        <f t="shared" si="3"/>
        <v>1159870092</v>
      </c>
      <c r="T120" s="23"/>
      <c r="U120" s="25">
        <f t="shared" si="5"/>
        <v>0.22898701393040155</v>
      </c>
    </row>
    <row r="121" spans="1:21" ht="21.75" customHeight="1">
      <c r="A121" s="82" t="s">
        <v>100</v>
      </c>
      <c r="C121" s="81">
        <v>0</v>
      </c>
      <c r="D121" s="47"/>
      <c r="E121" s="81">
        <v>0</v>
      </c>
      <c r="F121" s="47"/>
      <c r="G121" s="81">
        <v>1148485819</v>
      </c>
      <c r="H121" s="23"/>
      <c r="I121" s="25">
        <f t="shared" si="4"/>
        <v>1148485819</v>
      </c>
      <c r="J121" s="47"/>
      <c r="K121" s="81">
        <v>0</v>
      </c>
      <c r="L121" s="23"/>
      <c r="M121" s="75">
        <v>0</v>
      </c>
      <c r="N121" s="23"/>
      <c r="O121" s="75">
        <v>0</v>
      </c>
      <c r="P121" s="23"/>
      <c r="Q121" s="75">
        <v>1148485819</v>
      </c>
      <c r="R121" s="23"/>
      <c r="S121" s="25">
        <f t="shared" si="3"/>
        <v>1148485819</v>
      </c>
      <c r="T121" s="23"/>
      <c r="U121" s="25">
        <f t="shared" si="5"/>
        <v>0.22673947716053502</v>
      </c>
    </row>
    <row r="122" spans="1:21" ht="21.75" customHeight="1">
      <c r="A122" s="82" t="s">
        <v>101</v>
      </c>
      <c r="C122" s="81">
        <v>0</v>
      </c>
      <c r="D122" s="47"/>
      <c r="E122" s="81">
        <v>0</v>
      </c>
      <c r="F122" s="47"/>
      <c r="G122" s="81">
        <v>557920849</v>
      </c>
      <c r="H122" s="23"/>
      <c r="I122" s="25">
        <f t="shared" si="4"/>
        <v>557920849</v>
      </c>
      <c r="J122" s="47"/>
      <c r="K122" s="81">
        <v>0</v>
      </c>
      <c r="L122" s="23"/>
      <c r="M122" s="75">
        <v>0</v>
      </c>
      <c r="N122" s="23"/>
      <c r="O122" s="75">
        <v>0</v>
      </c>
      <c r="P122" s="23"/>
      <c r="Q122" s="75">
        <v>557920849</v>
      </c>
      <c r="R122" s="23"/>
      <c r="S122" s="25">
        <f t="shared" si="3"/>
        <v>557920849</v>
      </c>
      <c r="T122" s="23"/>
      <c r="U122" s="25">
        <f t="shared" si="5"/>
        <v>0.11014736055632726</v>
      </c>
    </row>
    <row r="123" spans="1:21" ht="21.75" customHeight="1">
      <c r="A123" s="82" t="s">
        <v>102</v>
      </c>
      <c r="C123" s="81">
        <v>0</v>
      </c>
      <c r="D123" s="47"/>
      <c r="E123" s="81">
        <v>0</v>
      </c>
      <c r="F123" s="47"/>
      <c r="G123" s="81">
        <v>30520301</v>
      </c>
      <c r="H123" s="23"/>
      <c r="I123" s="25">
        <f t="shared" si="4"/>
        <v>30520301</v>
      </c>
      <c r="J123" s="47"/>
      <c r="K123" s="81">
        <v>0</v>
      </c>
      <c r="L123" s="23"/>
      <c r="M123" s="75">
        <v>0</v>
      </c>
      <c r="N123" s="23"/>
      <c r="O123" s="75">
        <v>0</v>
      </c>
      <c r="P123" s="23"/>
      <c r="Q123" s="75">
        <v>30520301</v>
      </c>
      <c r="R123" s="23"/>
      <c r="S123" s="25">
        <f t="shared" si="3"/>
        <v>30520301</v>
      </c>
      <c r="T123" s="23"/>
      <c r="U123" s="25">
        <f t="shared" si="5"/>
        <v>6.0254615050864243E-3</v>
      </c>
    </row>
    <row r="124" spans="1:21" ht="21.75" customHeight="1">
      <c r="A124" s="82" t="s">
        <v>104</v>
      </c>
      <c r="C124" s="81">
        <v>0</v>
      </c>
      <c r="D124" s="47"/>
      <c r="E124" s="81">
        <v>0</v>
      </c>
      <c r="F124" s="47"/>
      <c r="G124" s="81">
        <v>493763736</v>
      </c>
      <c r="H124" s="23"/>
      <c r="I124" s="25">
        <f t="shared" si="4"/>
        <v>493763736</v>
      </c>
      <c r="J124" s="47"/>
      <c r="K124" s="81">
        <v>0</v>
      </c>
      <c r="L124" s="23"/>
      <c r="M124" s="75">
        <v>0</v>
      </c>
      <c r="N124" s="23"/>
      <c r="O124" s="75">
        <v>0</v>
      </c>
      <c r="P124" s="23"/>
      <c r="Q124" s="75">
        <v>493763736</v>
      </c>
      <c r="R124" s="23"/>
      <c r="S124" s="25">
        <f t="shared" si="3"/>
        <v>493763736</v>
      </c>
      <c r="T124" s="23"/>
      <c r="U124" s="25">
        <f t="shared" si="5"/>
        <v>9.7481161272808411E-2</v>
      </c>
    </row>
    <row r="125" spans="1:21" ht="21.75" customHeight="1" thickBot="1">
      <c r="A125" s="88" t="s">
        <v>108</v>
      </c>
      <c r="C125" s="27">
        <f>SUM(C92:C112)</f>
        <v>22113469187</v>
      </c>
      <c r="D125" s="47"/>
      <c r="E125" s="27">
        <f>SUM(E92:E124)</f>
        <v>168029651351</v>
      </c>
      <c r="F125" s="47"/>
      <c r="G125" s="27">
        <f>SUM(G92:G112)</f>
        <v>57822766641</v>
      </c>
      <c r="H125" s="23"/>
      <c r="I125" s="27">
        <f>SUM(I92:I112)</f>
        <v>247965887179</v>
      </c>
      <c r="J125" s="47"/>
      <c r="K125" s="27">
        <f>SUM(K92:K112)</f>
        <v>94.889999999999944</v>
      </c>
      <c r="L125" s="23"/>
      <c r="M125" s="73">
        <f>SUM(M92:M124)</f>
        <v>181541101742</v>
      </c>
      <c r="N125" s="23"/>
      <c r="O125" s="73">
        <f>SUM(O92:O113)</f>
        <v>286509425437</v>
      </c>
      <c r="P125" s="23"/>
      <c r="Q125" s="27">
        <f>SUM(Q92:Q124)</f>
        <v>35269422900</v>
      </c>
      <c r="R125" s="23"/>
      <c r="S125" s="27">
        <f>Q125+O125+M125</f>
        <v>503319950079</v>
      </c>
      <c r="T125" s="23"/>
      <c r="U125" s="27">
        <f>SUM(U92:U112)</f>
        <v>97.31150838162381</v>
      </c>
    </row>
    <row r="126" spans="1:21" ht="13.5" thickTop="1">
      <c r="P126" s="86"/>
      <c r="Q126" s="86"/>
    </row>
    <row r="127" spans="1:21">
      <c r="P127" s="86"/>
      <c r="Q127" s="86"/>
    </row>
    <row r="128" spans="1:21" ht="18.75">
      <c r="A128" s="87"/>
    </row>
    <row r="129" spans="1:13" ht="18.75">
      <c r="A129" s="87"/>
    </row>
    <row r="130" spans="1:13" ht="18.75">
      <c r="A130" s="87"/>
    </row>
    <row r="131" spans="1:13" ht="18.75">
      <c r="A131" s="87"/>
    </row>
    <row r="132" spans="1:13" ht="18.75">
      <c r="A132" s="87"/>
    </row>
    <row r="133" spans="1:13" ht="18.75">
      <c r="A133" s="87"/>
    </row>
    <row r="134" spans="1:13" ht="12.75" customHeight="1">
      <c r="A134" s="87"/>
    </row>
    <row r="135" spans="1:13" ht="18.75">
      <c r="A135" s="87"/>
    </row>
    <row r="136" spans="1:13" ht="18.75">
      <c r="A136" s="87"/>
    </row>
    <row r="137" spans="1:13" ht="18.75">
      <c r="A137" s="87"/>
      <c r="M137" s="46"/>
    </row>
    <row r="138" spans="1:13" ht="18.75">
      <c r="A138" s="87"/>
    </row>
    <row r="139" spans="1:13" ht="18.75">
      <c r="A139" s="87"/>
    </row>
    <row r="140" spans="1:13" ht="18.75" customHeight="1">
      <c r="A140" s="87"/>
    </row>
    <row r="141" spans="1:13" ht="18.75" customHeight="1">
      <c r="A141" s="87"/>
    </row>
    <row r="142" spans="1:13" ht="18.75" customHeight="1">
      <c r="A142" s="87"/>
    </row>
  </sheetData>
  <mergeCells count="3">
    <mergeCell ref="A1:U1"/>
    <mergeCell ref="A2:U2"/>
    <mergeCell ref="A3:U3"/>
  </mergeCells>
  <pageMargins left="0.39" right="0.39" top="0.39" bottom="0.39" header="0" footer="0"/>
  <pageSetup scale="47" fitToHeight="0" orientation="landscape" r:id="rId1"/>
  <rowBreaks count="2" manualBreakCount="2">
    <brk id="42" max="21" man="1"/>
    <brk id="86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view="pageBreakPreview" zoomScaleNormal="100" zoomScaleSheetLayoutView="100" workbookViewId="0">
      <selection activeCell="L11" sqref="L11:R14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7.85546875" bestFit="1" customWidth="1"/>
    <col min="13" max="13" width="1.28515625" customWidth="1"/>
    <col min="14" max="14" width="17.28515625" customWidth="1"/>
    <col min="15" max="15" width="1.28515625" customWidth="1"/>
    <col min="16" max="16" width="14.14062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8" ht="21.75" customHeight="1">
      <c r="A2" s="119" t="s">
        <v>130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18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</row>
    <row r="4" spans="1:18" ht="14.45" customHeight="1"/>
    <row r="5" spans="1:18" ht="14.45" customHeight="1">
      <c r="A5" s="1" t="s">
        <v>159</v>
      </c>
      <c r="B5" s="126" t="s">
        <v>160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1:18" ht="14.45" customHeight="1">
      <c r="D6" s="127" t="s">
        <v>141</v>
      </c>
      <c r="E6" s="127"/>
      <c r="F6" s="127"/>
      <c r="G6" s="127"/>
      <c r="H6" s="127"/>
      <c r="I6" s="127"/>
      <c r="J6" s="127"/>
      <c r="L6" s="127" t="s">
        <v>142</v>
      </c>
      <c r="M6" s="127"/>
      <c r="N6" s="127"/>
      <c r="O6" s="127"/>
      <c r="P6" s="127"/>
      <c r="Q6" s="127"/>
      <c r="R6" s="127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27" t="s">
        <v>161</v>
      </c>
      <c r="B8" s="127"/>
      <c r="D8" s="2" t="s">
        <v>162</v>
      </c>
      <c r="F8" s="2" t="s">
        <v>145</v>
      </c>
      <c r="H8" s="2" t="s">
        <v>146</v>
      </c>
      <c r="J8" s="2" t="s">
        <v>108</v>
      </c>
      <c r="L8" s="2" t="s">
        <v>162</v>
      </c>
      <c r="N8" s="2" t="s">
        <v>145</v>
      </c>
      <c r="P8" s="2" t="s">
        <v>146</v>
      </c>
      <c r="R8" s="2" t="s">
        <v>108</v>
      </c>
    </row>
    <row r="9" spans="1:18" ht="21.75" customHeight="1">
      <c r="A9" s="134" t="s">
        <v>163</v>
      </c>
      <c r="B9" s="134"/>
      <c r="D9" s="30">
        <v>0</v>
      </c>
      <c r="E9" s="31"/>
      <c r="F9" s="30">
        <v>0</v>
      </c>
      <c r="G9" s="31"/>
      <c r="H9" s="30">
        <v>0</v>
      </c>
      <c r="I9" s="31"/>
      <c r="J9" s="30">
        <v>0</v>
      </c>
      <c r="K9" s="31"/>
      <c r="L9" s="69">
        <v>2382566203</v>
      </c>
      <c r="M9" s="47"/>
      <c r="N9" s="69">
        <v>0</v>
      </c>
      <c r="O9" s="47"/>
      <c r="P9" s="70">
        <v>-18132783</v>
      </c>
      <c r="Q9" s="47"/>
      <c r="R9" s="69">
        <f>P9+N9+L9</f>
        <v>2364433420</v>
      </c>
    </row>
    <row r="10" spans="1:18" ht="21.75" customHeight="1">
      <c r="A10" s="124" t="s">
        <v>108</v>
      </c>
      <c r="B10" s="124"/>
      <c r="D10" s="32">
        <v>0</v>
      </c>
      <c r="E10" s="31"/>
      <c r="F10" s="32">
        <v>0</v>
      </c>
      <c r="G10" s="31"/>
      <c r="H10" s="32">
        <v>0</v>
      </c>
      <c r="I10" s="31"/>
      <c r="J10" s="32">
        <v>0</v>
      </c>
      <c r="K10" s="31"/>
      <c r="L10" s="66">
        <f>SUM(L9)</f>
        <v>2382566203</v>
      </c>
      <c r="M10" s="47"/>
      <c r="N10" s="66">
        <v>0</v>
      </c>
      <c r="O10" s="47"/>
      <c r="P10" s="67">
        <f>SUM(P9)</f>
        <v>-18132783</v>
      </c>
      <c r="Q10" s="47"/>
      <c r="R10" s="66">
        <f>SUM(R9)</f>
        <v>2364433420</v>
      </c>
    </row>
    <row r="11" spans="1:18">
      <c r="L11" s="35"/>
      <c r="P11" s="35"/>
      <c r="R11" s="68"/>
    </row>
    <row r="12" spans="1:18">
      <c r="L12" s="68"/>
      <c r="R12" s="68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1"/>
  <sheetViews>
    <sheetView rightToLeft="1" view="pageBreakPreview" topLeftCell="B1" zoomScaleNormal="100" zoomScaleSheetLayoutView="100" workbookViewId="0">
      <selection activeCell="L8" sqref="L8:L13"/>
    </sheetView>
  </sheetViews>
  <sheetFormatPr defaultRowHeight="12.75"/>
  <cols>
    <col min="1" max="1" width="5.140625" customWidth="1"/>
    <col min="2" max="2" width="50.140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5.42578125" customWidth="1"/>
    <col min="11" max="11" width="0.28515625" customWidth="1"/>
    <col min="12" max="12" width="10" bestFit="1" customWidth="1"/>
  </cols>
  <sheetData>
    <row r="1" spans="1:12" ht="29.1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2" ht="21.75" customHeight="1">
      <c r="A2" s="119" t="s">
        <v>130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2" ht="21.7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2" ht="14.45" customHeight="1"/>
    <row r="5" spans="1:12" ht="14.45" customHeight="1">
      <c r="A5" s="1" t="s">
        <v>164</v>
      </c>
      <c r="B5" s="126" t="s">
        <v>165</v>
      </c>
      <c r="C5" s="126"/>
      <c r="D5" s="126"/>
      <c r="E5" s="126"/>
      <c r="F5" s="126"/>
      <c r="G5" s="126"/>
      <c r="H5" s="126"/>
      <c r="I5" s="126"/>
      <c r="J5" s="126"/>
    </row>
    <row r="6" spans="1:12" ht="14.45" customHeight="1">
      <c r="D6" s="127" t="s">
        <v>141</v>
      </c>
      <c r="E6" s="127"/>
      <c r="F6" s="127"/>
      <c r="H6" s="127" t="s">
        <v>142</v>
      </c>
      <c r="I6" s="127"/>
      <c r="J6" s="127"/>
    </row>
    <row r="7" spans="1:12" ht="36.4" customHeight="1">
      <c r="A7" s="127" t="s">
        <v>166</v>
      </c>
      <c r="B7" s="127"/>
      <c r="D7" s="13" t="s">
        <v>167</v>
      </c>
      <c r="E7" s="3"/>
      <c r="F7" s="56" t="s">
        <v>168</v>
      </c>
      <c r="H7" s="13" t="s">
        <v>167</v>
      </c>
      <c r="I7" s="3"/>
      <c r="J7" s="56" t="s">
        <v>168</v>
      </c>
    </row>
    <row r="8" spans="1:12" ht="21.75" customHeight="1">
      <c r="A8" s="130" t="s">
        <v>128</v>
      </c>
      <c r="B8" s="130"/>
      <c r="D8" s="16">
        <v>1767767</v>
      </c>
      <c r="E8" s="15"/>
      <c r="F8" s="57">
        <f>D8/D10</f>
        <v>0.54863730387433063</v>
      </c>
      <c r="G8" s="15"/>
      <c r="H8" s="16">
        <v>123646323</v>
      </c>
      <c r="I8" s="15"/>
      <c r="J8" s="57">
        <f>H8/21493894932*100</f>
        <v>0.57526252636471209</v>
      </c>
    </row>
    <row r="9" spans="1:12" ht="21.75" customHeight="1">
      <c r="A9" s="121" t="s">
        <v>129</v>
      </c>
      <c r="B9" s="121"/>
      <c r="D9" s="19">
        <v>1454338</v>
      </c>
      <c r="E9" s="15"/>
      <c r="F9" s="55">
        <f>D9/$D$10</f>
        <v>0.45136269612566943</v>
      </c>
      <c r="G9" s="15"/>
      <c r="H9" s="19">
        <v>9009277</v>
      </c>
      <c r="I9" s="15"/>
      <c r="J9" s="55">
        <f>H9/676285378377*100</f>
        <v>1.3321708982709539E-3</v>
      </c>
    </row>
    <row r="10" spans="1:12" ht="21.75" customHeight="1">
      <c r="A10" s="124" t="s">
        <v>108</v>
      </c>
      <c r="B10" s="124"/>
      <c r="D10" s="20">
        <f>SUM(D8:D9)</f>
        <v>3222105</v>
      </c>
      <c r="E10" s="15"/>
      <c r="F10" s="118">
        <f>SUM(F8:F9)</f>
        <v>1</v>
      </c>
      <c r="G10" s="15"/>
      <c r="H10" s="20">
        <f>SUM(H8:H9)</f>
        <v>132655600</v>
      </c>
      <c r="I10" s="15"/>
      <c r="J10" s="118">
        <f>SUM(J8:J9)</f>
        <v>0.57659469726298307</v>
      </c>
    </row>
    <row r="11" spans="1:12">
      <c r="L11" s="35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1"/>
  <sheetViews>
    <sheetView rightToLeft="1" view="pageBreakPreview" zoomScaleNormal="100" zoomScaleSheetLayoutView="100" workbookViewId="0">
      <selection activeCell="H8" sqref="H8:H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8" max="8" width="11.140625" bestFit="1" customWidth="1"/>
  </cols>
  <sheetData>
    <row r="1" spans="1:8" ht="29.1" customHeight="1">
      <c r="A1" s="119" t="s">
        <v>0</v>
      </c>
      <c r="B1" s="119"/>
      <c r="C1" s="119"/>
      <c r="D1" s="119"/>
      <c r="E1" s="119"/>
      <c r="F1" s="119"/>
    </row>
    <row r="2" spans="1:8" ht="21.75" customHeight="1">
      <c r="A2" s="119" t="s">
        <v>130</v>
      </c>
      <c r="B2" s="119"/>
      <c r="C2" s="119"/>
      <c r="D2" s="119"/>
      <c r="E2" s="119"/>
      <c r="F2" s="119"/>
    </row>
    <row r="3" spans="1:8" ht="21.75" customHeight="1">
      <c r="A3" s="119" t="s">
        <v>2</v>
      </c>
      <c r="B3" s="119"/>
      <c r="C3" s="119"/>
      <c r="D3" s="119"/>
      <c r="E3" s="119"/>
      <c r="F3" s="119"/>
    </row>
    <row r="4" spans="1:8" ht="14.45" customHeight="1"/>
    <row r="5" spans="1:8" ht="29.1" customHeight="1">
      <c r="A5" s="1" t="s">
        <v>169</v>
      </c>
      <c r="B5" s="126" t="s">
        <v>139</v>
      </c>
      <c r="C5" s="126"/>
      <c r="D5" s="126"/>
      <c r="E5" s="126"/>
      <c r="F5" s="126"/>
    </row>
    <row r="6" spans="1:8" ht="14.45" customHeight="1">
      <c r="D6" s="2" t="s">
        <v>141</v>
      </c>
      <c r="F6" s="2" t="s">
        <v>9</v>
      </c>
    </row>
    <row r="7" spans="1:8" ht="14.45" customHeight="1">
      <c r="A7" s="127" t="s">
        <v>139</v>
      </c>
      <c r="B7" s="127"/>
      <c r="D7" s="4" t="s">
        <v>125</v>
      </c>
      <c r="F7" s="4" t="s">
        <v>125</v>
      </c>
    </row>
    <row r="8" spans="1:8" ht="21.75" customHeight="1">
      <c r="A8" s="130" t="s">
        <v>139</v>
      </c>
      <c r="B8" s="130"/>
      <c r="D8" s="16">
        <v>0</v>
      </c>
      <c r="E8" s="15"/>
      <c r="F8" s="16">
        <v>414019189</v>
      </c>
    </row>
    <row r="9" spans="1:8" ht="21.75" customHeight="1">
      <c r="A9" s="121" t="s">
        <v>170</v>
      </c>
      <c r="B9" s="121"/>
      <c r="D9" s="19">
        <v>234917998</v>
      </c>
      <c r="E9" s="15"/>
      <c r="F9" s="19">
        <v>320744322</v>
      </c>
    </row>
    <row r="10" spans="1:8" ht="21.75" customHeight="1">
      <c r="A10" s="124" t="s">
        <v>108</v>
      </c>
      <c r="B10" s="124"/>
      <c r="D10" s="20">
        <f>SUM(D8:D9)</f>
        <v>234917998</v>
      </c>
      <c r="E10" s="15"/>
      <c r="F10" s="20">
        <f>SUM(F8:F9)</f>
        <v>734763511</v>
      </c>
    </row>
    <row r="11" spans="1:8">
      <c r="H11" s="35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اوراق مشتقه</vt:lpstr>
      <vt:lpstr>سپرده</vt:lpstr>
      <vt:lpstr>درآمد</vt:lpstr>
      <vt:lpstr>2-1</vt:lpstr>
      <vt:lpstr>2-2</vt:lpstr>
      <vt:lpstr>2-3</vt:lpstr>
      <vt:lpstr>2-4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'2-1'!Print_Area</vt:lpstr>
      <vt:lpstr>'2-2'!Print_Area</vt:lpstr>
      <vt:lpstr>'2-3'!Print_Area</vt:lpstr>
      <vt:lpstr>'2-4'!Print_Area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Ali Solgi</dc:creator>
  <dc:description/>
  <cp:lastModifiedBy>Ali Solgi</cp:lastModifiedBy>
  <cp:lastPrinted>2024-12-28T07:44:28Z</cp:lastPrinted>
  <dcterms:created xsi:type="dcterms:W3CDTF">2024-12-21T08:57:44Z</dcterms:created>
  <dcterms:modified xsi:type="dcterms:W3CDTF">2024-12-29T11:52:50Z</dcterms:modified>
</cp:coreProperties>
</file>