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5-پتروشیمی دماوند\عملیات حسابداری\گزارش پرتفوی\1403\14031030p\"/>
    </mc:Choice>
  </mc:AlternateContent>
  <xr:revisionPtr revIDLastSave="0" documentId="13_ncr:1_{3D600E27-4ABC-42E3-A97F-050703E7C0D6}" xr6:coauthVersionLast="47" xr6:coauthVersionMax="47" xr10:uidLastSave="{00000000-0000-0000-0000-000000000000}"/>
  <bookViews>
    <workbookView xWindow="-120" yWindow="-120" windowWidth="29040" windowHeight="15840" tabRatio="923" xr2:uid="{00000000-000D-0000-FFFF-FFFF00000000}"/>
  </bookViews>
  <sheets>
    <sheet name="صورت وضعیت" sheetId="1" r:id="rId1"/>
    <sheet name="سهام" sheetId="2" r:id="rId2"/>
    <sheet name="اوراق مشتقه" sheetId="3" r:id="rId3"/>
    <sheet name="سپرده" sheetId="7" r:id="rId4"/>
    <sheet name="درآمد" sheetId="8" r:id="rId5"/>
    <sheet name="1-2" sheetId="9" r:id="rId6"/>
    <sheet name="2-2" sheetId="11" r:id="rId7"/>
    <sheet name="3-2" sheetId="13" r:id="rId8"/>
    <sheet name="4-2" sheetId="14" r:id="rId9"/>
    <sheet name="درآمد سود سهام" sheetId="15" r:id="rId10"/>
    <sheet name="سود اوراق بهادار" sheetId="17" r:id="rId11"/>
    <sheet name="سود سپرده بانکی" sheetId="18" r:id="rId12"/>
    <sheet name="درآمد ناشی از فروش" sheetId="19" r:id="rId13"/>
    <sheet name="درآمد اعمال اختیار" sheetId="20" r:id="rId14"/>
    <sheet name="درآمد ناشی از تغییر قیمت اوراق" sheetId="21" r:id="rId15"/>
  </sheets>
  <definedNames>
    <definedName name="_xlnm.Print_Area" localSheetId="5">'1-2'!$A$1:$V$134</definedName>
    <definedName name="_xlnm.Print_Area" localSheetId="6">'2-2'!$A$1:$S$10</definedName>
    <definedName name="_xlnm.Print_Area" localSheetId="7">'3-2'!$A$1:$K$10</definedName>
    <definedName name="_xlnm.Print_Area" localSheetId="8">'4-2'!$A$1:$G$16</definedName>
    <definedName name="_xlnm.Print_Area" localSheetId="2">'اوراق مشتقه'!$A$1:$AC$14</definedName>
    <definedName name="_xlnm.Print_Area" localSheetId="4">درآمد!$A$1:$K$23</definedName>
    <definedName name="_xlnm.Print_Area" localSheetId="13">'درآمد اعمال اختیار'!$A$1:$Y$28</definedName>
    <definedName name="_xlnm.Print_Area" localSheetId="9">'درآمد سود سهام'!$A$1:$T$54</definedName>
    <definedName name="_xlnm.Print_Area" localSheetId="14">'درآمد ناشی از تغییر قیمت اوراق'!$A$1:$Q$76</definedName>
    <definedName name="_xlnm.Print_Area" localSheetId="12">'درآمد ناشی از فروش'!$A$1:$Q$97</definedName>
    <definedName name="_xlnm.Print_Area" localSheetId="3">سپرده!$A$1:$M$15</definedName>
    <definedName name="_xlnm.Print_Area" localSheetId="1">سهام!$A$1:$AC$89</definedName>
    <definedName name="_xlnm.Print_Area" localSheetId="10">'سود اوراق بهادار'!$A$1:$T$17</definedName>
    <definedName name="_xlnm.Print_Area" localSheetId="11">'سود سپرده بانکی'!$A$1:$N$21</definedName>
    <definedName name="_xlnm.Print_Area" localSheetId="0">'صورت وضعیت'!$A$1:$C$7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8" l="1"/>
  <c r="J11" i="8"/>
  <c r="J12" i="8"/>
  <c r="J9" i="8"/>
  <c r="D11" i="14"/>
  <c r="F11" i="14"/>
  <c r="F12" i="8"/>
  <c r="D10" i="7"/>
  <c r="F10" i="7"/>
  <c r="H10" i="7"/>
  <c r="J10" i="7"/>
  <c r="L10" i="7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9" i="21"/>
  <c r="Q40" i="21"/>
  <c r="Q41" i="21"/>
  <c r="Q42" i="21"/>
  <c r="Q43" i="21"/>
  <c r="Q44" i="21"/>
  <c r="Q45" i="21"/>
  <c r="Q46" i="21"/>
  <c r="Q47" i="21"/>
  <c r="Q48" i="21"/>
  <c r="Q49" i="21"/>
  <c r="Q50" i="21"/>
  <c r="Q51" i="21"/>
  <c r="Q52" i="21"/>
  <c r="Q53" i="21"/>
  <c r="Q54" i="21"/>
  <c r="Q55" i="21"/>
  <c r="Q56" i="21"/>
  <c r="Q57" i="21"/>
  <c r="Q58" i="21"/>
  <c r="Q59" i="21"/>
  <c r="Q60" i="21"/>
  <c r="Q61" i="21"/>
  <c r="Q62" i="21"/>
  <c r="Q63" i="21"/>
  <c r="Q64" i="21"/>
  <c r="Q65" i="21"/>
  <c r="Q66" i="21"/>
  <c r="Q67" i="21"/>
  <c r="Q68" i="21"/>
  <c r="Q69" i="21"/>
  <c r="Q70" i="21"/>
  <c r="Q71" i="21"/>
  <c r="Q72" i="21"/>
  <c r="Q73" i="21"/>
  <c r="Q74" i="21"/>
  <c r="Q75" i="21"/>
  <c r="Q8" i="21"/>
  <c r="Q76" i="21" s="1"/>
  <c r="R28" i="20" l="1"/>
  <c r="P28" i="20"/>
  <c r="J28" i="20"/>
  <c r="L28" i="20"/>
  <c r="N28" i="20"/>
  <c r="T28" i="20"/>
  <c r="V28" i="20"/>
  <c r="X28" i="20"/>
  <c r="Q97" i="19"/>
  <c r="O97" i="19"/>
  <c r="M97" i="19"/>
  <c r="K97" i="19"/>
  <c r="G97" i="19"/>
  <c r="E97" i="19"/>
  <c r="C97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2" i="19"/>
  <c r="I23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8" i="19"/>
  <c r="I69" i="19"/>
  <c r="I70" i="19"/>
  <c r="I71" i="19"/>
  <c r="I72" i="19"/>
  <c r="I73" i="19"/>
  <c r="I74" i="19"/>
  <c r="I75" i="19"/>
  <c r="I76" i="19"/>
  <c r="I77" i="19"/>
  <c r="I78" i="19"/>
  <c r="I79" i="19"/>
  <c r="I80" i="19"/>
  <c r="I81" i="19"/>
  <c r="I82" i="19"/>
  <c r="I83" i="19"/>
  <c r="I84" i="19"/>
  <c r="I85" i="19"/>
  <c r="I86" i="19"/>
  <c r="I87" i="19"/>
  <c r="I88" i="19"/>
  <c r="I89" i="19"/>
  <c r="I90" i="19"/>
  <c r="I91" i="19"/>
  <c r="I92" i="19"/>
  <c r="I93" i="19"/>
  <c r="I94" i="19"/>
  <c r="I95" i="19"/>
  <c r="I8" i="19"/>
  <c r="I97" i="19" l="1"/>
  <c r="S89" i="9"/>
  <c r="R10" i="11"/>
  <c r="F10" i="8" s="1"/>
  <c r="P10" i="11"/>
  <c r="L10" i="11"/>
  <c r="R9" i="11"/>
  <c r="F11" i="8"/>
  <c r="I9" i="9"/>
  <c r="C134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G134" i="9"/>
  <c r="S103" i="9" l="1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9" i="9"/>
  <c r="O134" i="9"/>
  <c r="S134" i="9" l="1"/>
  <c r="F9" i="8" s="1"/>
  <c r="Q134" i="9"/>
  <c r="M134" i="9"/>
  <c r="H89" i="2"/>
  <c r="J89" i="2"/>
  <c r="N89" i="2"/>
  <c r="R89" i="2"/>
  <c r="F89" i="2"/>
  <c r="X89" i="2"/>
  <c r="Z89" i="2"/>
  <c r="H9" i="8" l="1"/>
  <c r="J13" i="8"/>
  <c r="F13" i="8"/>
  <c r="U13" i="9" l="1"/>
  <c r="U103" i="9"/>
  <c r="U106" i="9"/>
  <c r="U89" i="9"/>
  <c r="U91" i="9"/>
  <c r="U95" i="9"/>
  <c r="U36" i="9"/>
  <c r="U129" i="9"/>
  <c r="U126" i="9"/>
  <c r="U50" i="9"/>
  <c r="U66" i="9"/>
  <c r="U24" i="9"/>
  <c r="U26" i="9"/>
  <c r="U29" i="9"/>
  <c r="U53" i="9"/>
  <c r="U49" i="9"/>
  <c r="U70" i="9"/>
  <c r="U54" i="9"/>
  <c r="U28" i="9"/>
  <c r="H10" i="8"/>
  <c r="U80" i="9"/>
  <c r="U84" i="9"/>
  <c r="U85" i="9"/>
  <c r="U76" i="9"/>
  <c r="U108" i="9"/>
  <c r="U51" i="9"/>
  <c r="U37" i="9"/>
  <c r="U56" i="9"/>
  <c r="U30" i="9"/>
  <c r="U16" i="9"/>
  <c r="H12" i="8"/>
  <c r="U113" i="9"/>
  <c r="U71" i="9"/>
  <c r="U72" i="9"/>
  <c r="U75" i="9"/>
  <c r="U42" i="9"/>
  <c r="U87" i="9"/>
  <c r="U74" i="9"/>
  <c r="U73" i="9"/>
  <c r="U15" i="9"/>
  <c r="U130" i="9"/>
  <c r="U116" i="9"/>
  <c r="U34" i="9"/>
  <c r="U94" i="9"/>
  <c r="U45" i="9"/>
  <c r="U46" i="9"/>
  <c r="U61" i="9"/>
  <c r="U40" i="9"/>
  <c r="U27" i="9"/>
  <c r="U14" i="9"/>
  <c r="U118" i="9"/>
  <c r="U104" i="9"/>
  <c r="U122" i="9"/>
  <c r="U81" i="9"/>
  <c r="U32" i="9"/>
  <c r="U33" i="9"/>
  <c r="U48" i="9"/>
  <c r="U39" i="9"/>
  <c r="U25" i="9"/>
  <c r="U101" i="9"/>
  <c r="U21" i="9"/>
  <c r="U123" i="9"/>
  <c r="U62" i="9"/>
  <c r="U93" i="9"/>
  <c r="U128" i="9"/>
  <c r="U55" i="9"/>
  <c r="U58" i="9"/>
  <c r="U59" i="9"/>
  <c r="U41" i="9"/>
  <c r="U114" i="9"/>
  <c r="U67" i="9"/>
  <c r="U90" i="9"/>
  <c r="U69" i="9"/>
  <c r="U68" i="9"/>
  <c r="U119" i="9"/>
  <c r="U20" i="9"/>
  <c r="U35" i="9"/>
  <c r="U38" i="9"/>
  <c r="U86" i="9"/>
  <c r="U124" i="9"/>
  <c r="U19" i="9"/>
  <c r="U65" i="9"/>
  <c r="U109" i="9"/>
  <c r="U57" i="9"/>
  <c r="U107" i="9"/>
  <c r="U60" i="9"/>
  <c r="U22" i="9"/>
  <c r="U96" i="9"/>
  <c r="U63" i="9"/>
  <c r="U17" i="9"/>
  <c r="U92" i="9"/>
  <c r="U44" i="9"/>
  <c r="U102" i="9"/>
  <c r="U47" i="9"/>
  <c r="U133" i="9"/>
  <c r="U12" i="9"/>
  <c r="U83" i="9"/>
  <c r="U127" i="9"/>
  <c r="U117" i="9"/>
  <c r="U125" i="9"/>
  <c r="U131" i="9"/>
  <c r="U120" i="9"/>
  <c r="U52" i="9"/>
  <c r="U97" i="9"/>
  <c r="U77" i="9"/>
  <c r="U11" i="9"/>
  <c r="U105" i="9"/>
  <c r="U88" i="9"/>
  <c r="H11" i="8"/>
  <c r="H13" i="8" s="1"/>
  <c r="U112" i="9"/>
  <c r="U43" i="9"/>
  <c r="U100" i="9"/>
  <c r="U132" i="9"/>
  <c r="U23" i="9"/>
  <c r="U110" i="9"/>
  <c r="U111" i="9"/>
  <c r="U115" i="9"/>
  <c r="U64" i="9"/>
  <c r="U31" i="9"/>
  <c r="U9" i="9"/>
  <c r="U134" i="9" s="1"/>
  <c r="U99" i="9"/>
  <c r="U78" i="9"/>
  <c r="U10" i="9"/>
  <c r="U79" i="9"/>
  <c r="U82" i="9"/>
  <c r="U98" i="9"/>
  <c r="U121" i="9"/>
  <c r="U18" i="9"/>
</calcChain>
</file>

<file path=xl/sharedStrings.xml><?xml version="1.0" encoding="utf-8"?>
<sst xmlns="http://schemas.openxmlformats.org/spreadsheetml/2006/main" count="818" uniqueCount="294">
  <si>
    <t>صندوق سرمایه گذاری بخشی پتروشیمی دماوند</t>
  </si>
  <si>
    <t>صورت وضعیت پرتفوی</t>
  </si>
  <si>
    <t>برای ماه منتهی به 1403/10/30</t>
  </si>
  <si>
    <t>-1</t>
  </si>
  <si>
    <t>سرمایه گذاری ها</t>
  </si>
  <si>
    <t>-1-1</t>
  </si>
  <si>
    <t>سرمایه گذاری در سهام و حق تقدم سهام</t>
  </si>
  <si>
    <t>1403/09/30</t>
  </si>
  <si>
    <t>تغییرات طی دوره</t>
  </si>
  <si>
    <t>1403/10/30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</si>
  <si>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</si>
  <si>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</si>
  <si>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</si>
  <si>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</si>
  <si>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</si>
  <si>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</si>
  <si>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</si>
  <si>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</si>
  <si>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</si>
  <si>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اختیارخ فصبا-3600-14031114</t>
  </si>
  <si>
    <t>الکتریک‌ خودرو شرق‌</t>
  </si>
  <si>
    <t>بانک صادرات ایران</t>
  </si>
  <si>
    <t>بانک ملت</t>
  </si>
  <si>
    <t>بیمه اتکایی ایران معین</t>
  </si>
  <si>
    <t>پارس‌ خزر</t>
  </si>
  <si>
    <t>پالایش نفت اصفهان</t>
  </si>
  <si>
    <t>پالایش نفت بندرعباس</t>
  </si>
  <si>
    <t>پاکدیس</t>
  </si>
  <si>
    <t>پتروشیمی ارومیه</t>
  </si>
  <si>
    <t>پتروشیمی بوعلی سینا</t>
  </si>
  <si>
    <t>پتروشیمی پردیس</t>
  </si>
  <si>
    <t>پتروشیمی تندگویان</t>
  </si>
  <si>
    <t>پتروشیمی جم</t>
  </si>
  <si>
    <t>پتروشیمی جم پیلن</t>
  </si>
  <si>
    <t>پتروشیمی زاگرس</t>
  </si>
  <si>
    <t>پتروشیمی شازند</t>
  </si>
  <si>
    <t>پتروشیمی فناوران</t>
  </si>
  <si>
    <t>پتروشیمی نوری</t>
  </si>
  <si>
    <t>پتروشیمی‌شیراز</t>
  </si>
  <si>
    <t>پخش هجرت</t>
  </si>
  <si>
    <t>پدیده شیمی قرن</t>
  </si>
  <si>
    <t>تامین سرمایه دماوند</t>
  </si>
  <si>
    <t>تامین‌ ماسه‌ ریخته‌گری‌</t>
  </si>
  <si>
    <t>تایدواترخاورمیانه</t>
  </si>
  <si>
    <t>تولید مواداولیه الیاف مصنوعی</t>
  </si>
  <si>
    <t>تولیدات پتروشیمی قائد بصیر</t>
  </si>
  <si>
    <t>تولیدی و صنعتی گوهرفام</t>
  </si>
  <si>
    <t>توکا رنگ فولاد سپاهان</t>
  </si>
  <si>
    <t>ح . معدنی‌ املاح‌  ایران‌</t>
  </si>
  <si>
    <t>ح. صنایع کشاورزی وکود زنجان</t>
  </si>
  <si>
    <t>ح.تولیدی و صنعتی گوهرفام</t>
  </si>
  <si>
    <t>داروسازی شهید قاضی</t>
  </si>
  <si>
    <t>دوده‌ صنعتی‌ پارس‌</t>
  </si>
  <si>
    <t>ذوب آهن اصفهان</t>
  </si>
  <si>
    <t>رادیاتور ایران‌</t>
  </si>
  <si>
    <t>زامیاد</t>
  </si>
  <si>
    <t>س. نفت و گاز و پتروشیمی تأمین</t>
  </si>
  <si>
    <t>سرمایه گذاری تامین اجتماعی</t>
  </si>
  <si>
    <t>سیمان آبیک</t>
  </si>
  <si>
    <t>سیمان ساوه</t>
  </si>
  <si>
    <t>صبا فولاد خلیج فارس</t>
  </si>
  <si>
    <t>صنایع پتروشیمی خلیج فارس</t>
  </si>
  <si>
    <t>صنایع پتروشیمی دهدشت</t>
  </si>
  <si>
    <t>صنایع شیمیایی کیمیاگران امروز</t>
  </si>
  <si>
    <t>صنایع فروآلیاژ ایران</t>
  </si>
  <si>
    <t>صنعتی‌ آما</t>
  </si>
  <si>
    <t>فولاد مبارکه اصفهان</t>
  </si>
  <si>
    <t>گروه صنعتی پاکشو</t>
  </si>
  <si>
    <t>گروه‌صنعتی‌سپاهان‌</t>
  </si>
  <si>
    <t>گسترش سوخت سبززاگرس(سهامی عام)</t>
  </si>
  <si>
    <t>گسترش نفت و گاز پارسیان</t>
  </si>
  <si>
    <t>گلتاش‌</t>
  </si>
  <si>
    <t>معدنی‌ املاح‌  ایران‌</t>
  </si>
  <si>
    <t>ملی شیمی کشاورز</t>
  </si>
  <si>
    <t>نورایستا پلاستیک</t>
  </si>
  <si>
    <t>نیروکلر</t>
  </si>
  <si>
    <t>کاشی‌ الوند</t>
  </si>
  <si>
    <t>کاشی‌ پارس‌</t>
  </si>
  <si>
    <t>کربن‌ ایران‌</t>
  </si>
  <si>
    <t>کشاورزی‌ ودامپروی‌ مگسال‌</t>
  </si>
  <si>
    <t>کلر پارس</t>
  </si>
  <si>
    <t>توسعه نیشکر و  صنایع جانبی</t>
  </si>
  <si>
    <t>بانک تجارت</t>
  </si>
  <si>
    <t>گ.س.وت.ص.پتروشیمی خلیج فارس</t>
  </si>
  <si>
    <t>مدیریت نیروگاهی ایرانیان مپنا</t>
  </si>
  <si>
    <t>اختیارخ وتجارت-1900-1403/10/19</t>
  </si>
  <si>
    <t>سرمایه‌گذاری صنایع پتروشیمی‌</t>
  </si>
  <si>
    <t>نساجی بابکان</t>
  </si>
  <si>
    <t>فولاد سیرجان ایرانیان</t>
  </si>
  <si>
    <t>اختیارخ شستا-950-1403/10/12</t>
  </si>
  <si>
    <t>اختیارخ شستا-850-1403/10/12</t>
  </si>
  <si>
    <t>اختیارخ شستا-1050-1403/10/12</t>
  </si>
  <si>
    <t>اختیارخ شستا-1150-1403/10/12</t>
  </si>
  <si>
    <t>اختیارخ شپنا-4000-1403/10/12</t>
  </si>
  <si>
    <t>اختیارخ شپنا-3750-1403/10/12</t>
  </si>
  <si>
    <t>اختیارخ شپنا-4500-1403/10/12</t>
  </si>
  <si>
    <t>صنایع ارتباطی آوا</t>
  </si>
  <si>
    <t>دارویی و نهاده های زاگرس دارو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</si>
  <si>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</si>
  <si>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</si>
  <si>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</si>
  <si>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</si>
  <si>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</si>
  <si>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</si>
  <si>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</si>
  <si>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</si>
  <si>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</si>
  <si>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شستا-1250-1403/11/10</t>
  </si>
  <si>
    <t>اختیار خرید</t>
  </si>
  <si>
    <t>-</t>
  </si>
  <si>
    <t>موقعیت فروش</t>
  </si>
  <si>
    <t>1403/11/10</t>
  </si>
  <si>
    <t>اختیارخ شستا-1350-1403/11/10</t>
  </si>
  <si>
    <t>اختیارخ شستا-1450-1403/11/10</t>
  </si>
  <si>
    <t>اختیارخ شستا-1350-1403/12/08</t>
  </si>
  <si>
    <t>1403/12/08</t>
  </si>
  <si>
    <t>اختیارخ ذوب-500-1403/11/24</t>
  </si>
  <si>
    <t>1403/11/24</t>
  </si>
  <si>
    <t>اختیارخ وبملت-3250-1403/11/24</t>
  </si>
  <si>
    <t>موقعیت خرید</t>
  </si>
  <si>
    <t>1403/11/14</t>
  </si>
  <si>
    <t>تاریخ سررسید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</si>
  <si>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</si>
  <si>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</si>
  <si>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</si>
  <si>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</si>
  <si>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</si>
  <si>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</si>
  <si>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سینا گیشا 39981643700381</t>
  </si>
  <si>
    <t>سپرده کوتاه مدت بانک پاسارگاد جهان کودک 2908100152310221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</si>
  <si>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</si>
  <si>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</si>
  <si>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</si>
  <si>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</si>
  <si>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</si>
  <si>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</si>
  <si>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</si>
  <si>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</si>
  <si>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</si>
  <si>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</si>
  <si>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</si>
  <si>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</si>
  <si>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</si>
  <si>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</si>
  <si>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</si>
  <si>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</si>
  <si>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</si>
  <si>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</si>
  <si>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</si>
  <si>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</si>
  <si>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</si>
  <si>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ذغال‌سنگ‌ نگین‌ ط‌بس‌</t>
  </si>
  <si>
    <t>تولیدی‌مهرام‌</t>
  </si>
  <si>
    <t>فرآوری زغال سنگ پروده طبس</t>
  </si>
  <si>
    <t>کشت و دام قیام اصفهان</t>
  </si>
  <si>
    <t>توسعه خدمات دریایی وبندری سینا</t>
  </si>
  <si>
    <t>اختیارخ ذوب-400-1403/09/28</t>
  </si>
  <si>
    <t>اختیارخ ذوب-500-1403/09/28</t>
  </si>
  <si>
    <t>پارس‌ دارو</t>
  </si>
  <si>
    <t>کشتیرانی دریای خزر</t>
  </si>
  <si>
    <t>فولاد کاوه جنوب کیش</t>
  </si>
  <si>
    <t>آنتی بیوتیک سازی ایران</t>
  </si>
  <si>
    <t>ایرکا پارت صنعت</t>
  </si>
  <si>
    <t>اختیارخ خودرو-2600-1403/09/07</t>
  </si>
  <si>
    <t>صنعتی مینو</t>
  </si>
  <si>
    <t>س. و خدمات مدیریت صند. ب کشوری</t>
  </si>
  <si>
    <t>ایران‌ خودرو</t>
  </si>
  <si>
    <t>آلومینیوم‌ایران‌</t>
  </si>
  <si>
    <t>بهمن  دیزل</t>
  </si>
  <si>
    <t>کشت وصنعت شریف آباد</t>
  </si>
  <si>
    <t>دارویی‌ رازک‌</t>
  </si>
  <si>
    <t>اختیارخ وبصادر-1900-1403/09/21</t>
  </si>
  <si>
    <t>صنعتی زر ماکارون</t>
  </si>
  <si>
    <t>فولاد امیرکبیرکاشان</t>
  </si>
  <si>
    <t>بین‌المللی‌توسعه‌ساختمان</t>
  </si>
  <si>
    <t>صنایع پتروشیمی تخت جمشید</t>
  </si>
  <si>
    <t>سیمان‌هگمتان‌</t>
  </si>
  <si>
    <t>س. صنایع‌شیمیایی‌ایران</t>
  </si>
  <si>
    <t>ح. گسترش سوخت سبززاگرس(س. عام)</t>
  </si>
  <si>
    <t>-2-2</t>
  </si>
  <si>
    <t>درآمد حاصل از سرمایه­گذاری در اوراق بهادار با درآمد ثابت:</t>
  </si>
  <si>
    <t>عنوان</t>
  </si>
  <si>
    <t>درآمد سود اوراق</t>
  </si>
  <si>
    <t>صکوک اجاره اخابر61-3ماهه23%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</si>
  <si>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</si>
  <si>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</si>
  <si>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</si>
  <si>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</si>
  <si>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</si>
  <si>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</si>
  <si>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</si>
  <si>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</si>
  <si>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</si>
  <si>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</si>
  <si>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</si>
  <si>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</si>
  <si>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</si>
  <si>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1403/05/23</t>
  </si>
  <si>
    <t>1403/04/23</t>
  </si>
  <si>
    <t>1403/04/31</t>
  </si>
  <si>
    <t>1403/04/13</t>
  </si>
  <si>
    <t>1403/04/30</t>
  </si>
  <si>
    <t>1403/03/23</t>
  </si>
  <si>
    <t>1403/02/26</t>
  </si>
  <si>
    <t>1403/02/18</t>
  </si>
  <si>
    <t>1403/04/29</t>
  </si>
  <si>
    <t>1403/05/11</t>
  </si>
  <si>
    <t>1403/04/11</t>
  </si>
  <si>
    <t>1403/03/13</t>
  </si>
  <si>
    <t>1403/02/31</t>
  </si>
  <si>
    <t>1403/03/26</t>
  </si>
  <si>
    <t>1403/10/19</t>
  </si>
  <si>
    <t>1403/09/07</t>
  </si>
  <si>
    <t>1403/06/18</t>
  </si>
  <si>
    <t>1403/04/28</t>
  </si>
  <si>
    <t>1403/03/21</t>
  </si>
  <si>
    <t>1403/03/31</t>
  </si>
  <si>
    <t>1403/04/03</t>
  </si>
  <si>
    <t>1403/03/30</t>
  </si>
  <si>
    <t>1403/04/16</t>
  </si>
  <si>
    <t>1403/02/23</t>
  </si>
  <si>
    <t>1403/02/17</t>
  </si>
  <si>
    <t>1403/04/10</t>
  </si>
  <si>
    <t>1403/02/30</t>
  </si>
  <si>
    <t>1403/02/24</t>
  </si>
  <si>
    <t>1403/04/20</t>
  </si>
  <si>
    <t>1403/09/25</t>
  </si>
  <si>
    <t>1403/01/29</t>
  </si>
  <si>
    <t>1403/02/19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</si>
  <si>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</si>
  <si>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</si>
  <si>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</si>
  <si>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</si>
  <si>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</si>
  <si>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1406/11/14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</si>
  <si>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</si>
  <si>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</si>
  <si>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</si>
  <si>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</si>
  <si>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</si>
  <si>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</si>
  <si>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</si>
  <si>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</si>
  <si>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</si>
  <si>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</si>
  <si>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</si>
  <si>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</si>
  <si>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</si>
  <si>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</si>
  <si>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</si>
  <si>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ضشنا10701</t>
  </si>
  <si>
    <t>1403/10/12</t>
  </si>
  <si>
    <t>ضشنا10711</t>
  </si>
  <si>
    <t>ضشنا10691</t>
  </si>
  <si>
    <t>ضستا10371</t>
  </si>
  <si>
    <t>ضستا10411</t>
  </si>
  <si>
    <t>1403/10/11</t>
  </si>
  <si>
    <t>ضستا10351</t>
  </si>
  <si>
    <t>ضجار10621</t>
  </si>
  <si>
    <t>ضذوب90121</t>
  </si>
  <si>
    <t>ضصاد90221</t>
  </si>
  <si>
    <t>ضصاد90201</t>
  </si>
  <si>
    <t>ضملت90181</t>
  </si>
  <si>
    <t>ضملت90171</t>
  </si>
  <si>
    <t>ضملت90191</t>
  </si>
  <si>
    <t>ضملت90201</t>
  </si>
  <si>
    <t>ضملت90211</t>
  </si>
  <si>
    <t>ضفلا90161</t>
  </si>
  <si>
    <t>ضفلا90181</t>
  </si>
  <si>
    <t>ضفلا90171</t>
  </si>
  <si>
    <t>ضفصبا9071</t>
  </si>
  <si>
    <t>درآمد ناشی از تغییر قیمت اوراق بهادار</t>
  </si>
  <si>
    <t>سود و زیان ناشی از تغییر قیمت</t>
  </si>
  <si>
    <t>ضستا11271</t>
  </si>
  <si>
    <t>ضستا11281</t>
  </si>
  <si>
    <t>ضستا11291</t>
  </si>
  <si>
    <t>ضستا12291</t>
  </si>
  <si>
    <t>ضذوب11301</t>
  </si>
  <si>
    <t>ضملت11751</t>
  </si>
  <si>
    <t>اختیارخ وبملت-2200-1403/09/28</t>
  </si>
  <si>
    <t>اختیارخ وبملت-1900-1403/09/28</t>
  </si>
  <si>
    <t>اختیارخ وبملت-2000-1403/09/28</t>
  </si>
  <si>
    <t>اختیارخ وبملت-2400-1403/09/28</t>
  </si>
  <si>
    <t>اختیارخ وبملت-2600-1403/09/28</t>
  </si>
  <si>
    <t>اختیارخ ذوب-300-1403/09/28</t>
  </si>
  <si>
    <t>اختیارخ فصبا-3400-14030918</t>
  </si>
  <si>
    <t>اختیارخ فولاد-4000-1403/09/21</t>
  </si>
  <si>
    <t>اختیارخ فولاد-4500-1403/09/21</t>
  </si>
  <si>
    <t>اختیارخ فولاد-5000-1403/09/21</t>
  </si>
  <si>
    <t>اختیارخ وبصادر-1800-1403/09/21</t>
  </si>
  <si>
    <t>اختیارخ وبصادر-2000-1403/09/21</t>
  </si>
  <si>
    <t>اختیارخ شستا-1550-1403/10/12</t>
  </si>
  <si>
    <t>ريال</t>
  </si>
  <si>
    <t>1-2- درآمد حاصل از سرمایه­گذاری در سهام و حق تقدم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</si>
</sst>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0.0000"/>
    <numFmt numFmtId="167" formatCode="0_);\(0\)"/>
  </numFmts>
  <fonts count="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u/>
      <sz val="15"/>
      <color rgb="FF000000"/>
      <name val="B Nazanin"/>
      <charset val="178"/>
    </font>
    <font>
      <u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6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/>
    </xf>
    <xf numFmtId="0" fontId="4" fillId="0" borderId="5" xfId="0" applyFont="1" applyBorder="1" applyAlignment="1">
      <alignment vertical="center"/>
    </xf>
    <xf numFmtId="164" fontId="0" fillId="0" borderId="0" xfId="1" applyNumberFormat="1" applyFont="1" applyAlignment="1">
      <alignment horizontal="left"/>
    </xf>
    <xf numFmtId="164" fontId="0" fillId="0" borderId="2" xfId="1" applyNumberFormat="1" applyFont="1" applyBorder="1" applyAlignment="1">
      <alignment horizontal="left"/>
    </xf>
    <xf numFmtId="164" fontId="4" fillId="0" borderId="1" xfId="1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right" vertical="top"/>
    </xf>
    <xf numFmtId="164" fontId="5" fillId="0" borderId="0" xfId="1" applyNumberFormat="1" applyFont="1" applyFill="1" applyAlignment="1">
      <alignment horizontal="right" vertical="top"/>
    </xf>
    <xf numFmtId="164" fontId="5" fillId="0" borderId="5" xfId="1" applyNumberFormat="1" applyFont="1" applyFill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164" fontId="0" fillId="0" borderId="0" xfId="0" applyNumberFormat="1" applyAlignment="1">
      <alignment horizontal="left"/>
    </xf>
    <xf numFmtId="164" fontId="5" fillId="0" borderId="2" xfId="1" applyNumberFormat="1" applyFont="1" applyFill="1" applyBorder="1" applyAlignment="1">
      <alignment vertical="top"/>
    </xf>
    <xf numFmtId="164" fontId="5" fillId="0" borderId="0" xfId="1" applyNumberFormat="1" applyFont="1" applyFill="1" applyAlignment="1">
      <alignment vertical="top"/>
    </xf>
    <xf numFmtId="164" fontId="0" fillId="0" borderId="0" xfId="1" applyNumberFormat="1" applyFont="1" applyBorder="1" applyAlignment="1">
      <alignment horizontal="left"/>
    </xf>
    <xf numFmtId="164" fontId="5" fillId="0" borderId="0" xfId="1" applyNumberFormat="1" applyFont="1" applyFill="1" applyBorder="1" applyAlignment="1">
      <alignment vertical="top"/>
    </xf>
    <xf numFmtId="164" fontId="0" fillId="0" borderId="0" xfId="1" applyNumberFormat="1" applyFont="1" applyFill="1" applyAlignment="1">
      <alignment horizontal="left"/>
    </xf>
    <xf numFmtId="164" fontId="5" fillId="0" borderId="4" xfId="1" applyNumberFormat="1" applyFont="1" applyFill="1" applyBorder="1" applyAlignment="1">
      <alignment horizontal="right" vertical="top"/>
    </xf>
    <xf numFmtId="164" fontId="5" fillId="0" borderId="4" xfId="1" applyNumberFormat="1" applyFont="1" applyFill="1" applyBorder="1" applyAlignment="1">
      <alignment vertical="top"/>
    </xf>
    <xf numFmtId="0" fontId="1" fillId="0" borderId="0" xfId="0" applyFont="1" applyAlignment="1">
      <alignment horizontal="center" vertical="center"/>
    </xf>
    <xf numFmtId="164" fontId="5" fillId="0" borderId="5" xfId="1" applyNumberFormat="1" applyFont="1" applyFill="1" applyBorder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3" fontId="5" fillId="0" borderId="2" xfId="0" applyNumberFormat="1" applyFont="1" applyBorder="1" applyAlignment="1">
      <alignment horizontal="center" vertical="top"/>
    </xf>
    <xf numFmtId="4" fontId="5" fillId="0" borderId="2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4" fontId="5" fillId="0" borderId="5" xfId="0" applyNumberFormat="1" applyFont="1" applyBorder="1" applyAlignment="1">
      <alignment horizontal="center" vertical="top"/>
    </xf>
    <xf numFmtId="3" fontId="0" fillId="0" borderId="0" xfId="0" applyNumberFormat="1" applyAlignment="1">
      <alignment horizontal="center"/>
    </xf>
    <xf numFmtId="0" fontId="8" fillId="0" borderId="0" xfId="0" applyFont="1" applyAlignment="1">
      <alignment horizontal="left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left" vertical="center"/>
    </xf>
    <xf numFmtId="166" fontId="5" fillId="0" borderId="5" xfId="0" applyNumberFormat="1" applyFont="1" applyBorder="1" applyAlignment="1">
      <alignment horizontal="right" vertical="center"/>
    </xf>
    <xf numFmtId="166" fontId="5" fillId="0" borderId="2" xfId="0" applyNumberFormat="1" applyFont="1" applyBorder="1" applyAlignment="1">
      <alignment horizontal="right" vertical="center"/>
    </xf>
    <xf numFmtId="166" fontId="5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7" fontId="5" fillId="0" borderId="6" xfId="0" applyNumberFormat="1" applyFont="1" applyBorder="1" applyAlignment="1">
      <alignment horizontal="right" vertical="top"/>
    </xf>
    <xf numFmtId="37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vertical="center" wrapText="1"/>
    </xf>
    <xf numFmtId="3" fontId="5" fillId="0" borderId="6" xfId="0" applyNumberFormat="1" applyFont="1" applyBorder="1" applyAlignment="1">
      <alignment horizontal="center" vertical="top"/>
    </xf>
    <xf numFmtId="164" fontId="5" fillId="0" borderId="5" xfId="1" applyNumberFormat="1" applyFont="1" applyFill="1" applyBorder="1" applyAlignment="1">
      <alignment horizontal="right" vertical="top" shrinkToFit="1"/>
    </xf>
    <xf numFmtId="164" fontId="0" fillId="0" borderId="0" xfId="1" applyNumberFormat="1" applyFont="1" applyFill="1" applyAlignment="1">
      <alignment horizontal="left" shrinkToFi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5" fillId="0" borderId="6" xfId="0" applyFont="1" applyBorder="1" applyAlignment="1">
      <alignment horizontal="right" vertical="top"/>
    </xf>
    <xf numFmtId="167" fontId="5" fillId="0" borderId="2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left" vertical="center"/>
    </xf>
    <xf numFmtId="43" fontId="5" fillId="0" borderId="2" xfId="1" applyFont="1" applyFill="1" applyBorder="1" applyAlignment="1">
      <alignment horizontal="right" vertical="center"/>
    </xf>
    <xf numFmtId="43" fontId="5" fillId="0" borderId="0" xfId="1" applyFont="1" applyFill="1" applyBorder="1" applyAlignment="1">
      <alignment horizontal="right" vertical="center"/>
    </xf>
    <xf numFmtId="164" fontId="0" fillId="0" borderId="0" xfId="1" applyNumberFormat="1" applyFont="1" applyBorder="1" applyAlignment="1">
      <alignment horizontal="left" vertical="center"/>
    </xf>
    <xf numFmtId="165" fontId="5" fillId="0" borderId="5" xfId="1" applyNumberFormat="1" applyFont="1" applyFill="1" applyBorder="1" applyAlignment="1">
      <alignment horizontal="right" vertical="center"/>
    </xf>
    <xf numFmtId="37" fontId="5" fillId="0" borderId="2" xfId="1" applyNumberFormat="1" applyFont="1" applyFill="1" applyBorder="1" applyAlignment="1">
      <alignment horizontal="center" vertical="center"/>
    </xf>
    <xf numFmtId="37" fontId="0" fillId="0" borderId="0" xfId="1" applyNumberFormat="1" applyFont="1" applyAlignment="1">
      <alignment horizontal="center" vertical="center"/>
    </xf>
    <xf numFmtId="37" fontId="5" fillId="0" borderId="0" xfId="1" applyNumberFormat="1" applyFont="1" applyFill="1" applyAlignment="1">
      <alignment horizontal="center" vertical="center"/>
    </xf>
    <xf numFmtId="37" fontId="5" fillId="0" borderId="0" xfId="1" applyNumberFormat="1" applyFont="1" applyFill="1" applyBorder="1" applyAlignment="1">
      <alignment horizontal="center" vertical="center"/>
    </xf>
    <xf numFmtId="37" fontId="0" fillId="0" borderId="0" xfId="1" applyNumberFormat="1" applyFont="1" applyBorder="1" applyAlignment="1">
      <alignment horizontal="center" vertical="center"/>
    </xf>
    <xf numFmtId="37" fontId="5" fillId="0" borderId="5" xfId="1" applyNumberFormat="1" applyFont="1" applyFill="1" applyBorder="1" applyAlignment="1">
      <alignment horizontal="center" vertical="center"/>
    </xf>
    <xf numFmtId="37" fontId="0" fillId="0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5" fillId="0" borderId="2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1608667</xdr:colOff>
      <xdr:row>6</xdr:row>
      <xdr:rowOff>889000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AD0E94-A6D8-916C-3896-C73987796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5574250" y="0"/>
          <a:ext cx="6000750" cy="7260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"/>
  <sheetViews>
    <sheetView rightToLeft="1" tabSelected="1" view="pageBreakPreview" zoomScale="90" zoomScaleNormal="100" zoomScaleSheetLayoutView="90" workbookViewId="0">
      <selection activeCell="H5" sqref="H5"/>
    </sheetView>
  </sheetViews>
  <sheetFormatPr defaultRowHeight="12.75" x14ac:dyDescent="0.2"/>
  <cols>
    <col min="1" max="1" width="32.140625" customWidth="1"/>
    <col min="2" max="2" width="33.7109375" customWidth="1"/>
    <col min="3" max="3" width="24.7109375" customWidth="1"/>
  </cols>
  <sheetData>
    <row r="1" spans="1:3" ht="29.1" customHeight="1" x14ac:dyDescent="0.2">
      <c r="A1" s="70" t="s">
        <v>0</v>
      </c>
      <c r="B1" s="70"/>
      <c r="C1" s="70"/>
    </row>
    <row r="2" spans="1:3" ht="21.75" customHeight="1" x14ac:dyDescent="0.2">
      <c r="A2" s="70" t="s">
        <v>1</v>
      </c>
      <c r="B2" s="70"/>
      <c r="C2" s="70"/>
    </row>
    <row r="3" spans="1:3" ht="21.75" customHeight="1" x14ac:dyDescent="0.2">
      <c r="A3" s="70" t="s">
        <v>2</v>
      </c>
      <c r="B3" s="70"/>
      <c r="C3" s="70"/>
    </row>
    <row r="4" spans="1:3" ht="143.25" customHeight="1" x14ac:dyDescent="0.2"/>
    <row r="5" spans="1:3" ht="143.25" customHeight="1" x14ac:dyDescent="0.2">
      <c r="B5" s="71"/>
    </row>
    <row r="6" spans="1:3" ht="143.25" customHeight="1" x14ac:dyDescent="0.2">
      <c r="B6" s="71"/>
    </row>
    <row r="7" spans="1:3" ht="70.5" customHeight="1" x14ac:dyDescent="0.2"/>
  </sheetData>
  <mergeCells count="4">
    <mergeCell ref="A1:C1"/>
    <mergeCell ref="A2:C2"/>
    <mergeCell ref="A3:C3"/>
    <mergeCell ref="B5:B6"/>
  </mergeCells>
  <pageMargins left="0.39" right="0.39" top="0.39" bottom="0.39" header="0" footer="0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56"/>
  <sheetViews>
    <sheetView rightToLeft="1" view="pageBreakPreview" zoomScale="89" zoomScaleNormal="100" zoomScaleSheetLayoutView="89" workbookViewId="0">
      <selection activeCell="X7" sqref="X7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6.85546875" bestFit="1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2.14062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2.14062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s="54" customFormat="1" ht="25.5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s="54" customFormat="1" ht="25.5" x14ac:dyDescent="0.2">
      <c r="A2" s="72" t="s">
        <v>130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s="54" customFormat="1" ht="25.5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spans="1:19" ht="14.45" customHeight="1" x14ac:dyDescent="0.2"/>
    <row r="5" spans="1:19" ht="14.45" customHeight="1" x14ac:dyDescent="0.2">
      <c r="A5" s="73" t="s">
        <v>148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19" ht="14.45" customHeight="1" x14ac:dyDescent="0.2">
      <c r="A6" s="74" t="s">
        <v>99</v>
      </c>
      <c r="C6" s="74" t="s">
        <v>190</v>
      </c>
      <c r="D6" s="74"/>
      <c r="E6" s="74"/>
      <c r="F6" s="74"/>
      <c r="G6" s="74"/>
      <c r="I6" s="74" t="s">
        <v>145</v>
      </c>
      <c r="J6" s="74"/>
      <c r="K6" s="74"/>
      <c r="L6" s="74"/>
      <c r="M6" s="74"/>
      <c r="O6" s="74" t="s">
        <v>146</v>
      </c>
      <c r="P6" s="74"/>
      <c r="Q6" s="74"/>
      <c r="R6" s="74"/>
      <c r="S6" s="74"/>
    </row>
    <row r="7" spans="1:19" ht="29.1" customHeight="1" x14ac:dyDescent="0.2">
      <c r="A7" s="74"/>
      <c r="C7" s="18" t="s">
        <v>191</v>
      </c>
      <c r="D7" s="3"/>
      <c r="E7" s="18" t="s">
        <v>192</v>
      </c>
      <c r="F7" s="3"/>
      <c r="G7" s="18" t="s">
        <v>193</v>
      </c>
      <c r="I7" s="18" t="s">
        <v>194</v>
      </c>
      <c r="J7" s="3"/>
      <c r="K7" s="18" t="s">
        <v>195</v>
      </c>
      <c r="L7" s="3"/>
      <c r="M7" s="18" t="s">
        <v>196</v>
      </c>
      <c r="O7" s="18" t="s">
        <v>194</v>
      </c>
      <c r="P7" s="3"/>
      <c r="Q7" s="18" t="s">
        <v>195</v>
      </c>
      <c r="R7" s="3"/>
      <c r="S7" s="18" t="s">
        <v>196</v>
      </c>
    </row>
    <row r="8" spans="1:19" ht="21.75" customHeight="1" x14ac:dyDescent="0.2">
      <c r="A8" s="5" t="s">
        <v>162</v>
      </c>
      <c r="C8" s="5" t="s">
        <v>197</v>
      </c>
      <c r="E8" s="89">
        <v>800000</v>
      </c>
      <c r="F8" s="90"/>
      <c r="G8" s="89">
        <v>70</v>
      </c>
      <c r="H8" s="90"/>
      <c r="I8" s="89">
        <v>0</v>
      </c>
      <c r="J8" s="90"/>
      <c r="K8" s="89">
        <v>0</v>
      </c>
      <c r="L8" s="90"/>
      <c r="M8" s="89">
        <v>0</v>
      </c>
      <c r="N8" s="90"/>
      <c r="O8" s="89">
        <v>56000000</v>
      </c>
      <c r="P8" s="90"/>
      <c r="Q8" s="89">
        <v>0</v>
      </c>
      <c r="R8" s="90"/>
      <c r="S8" s="89">
        <v>56000000</v>
      </c>
    </row>
    <row r="9" spans="1:19" ht="21.75" customHeight="1" x14ac:dyDescent="0.2">
      <c r="A9" s="8" t="s">
        <v>55</v>
      </c>
      <c r="C9" s="8" t="s">
        <v>198</v>
      </c>
      <c r="E9" s="91">
        <v>1427620</v>
      </c>
      <c r="F9" s="90"/>
      <c r="G9" s="91">
        <v>103</v>
      </c>
      <c r="H9" s="90"/>
      <c r="I9" s="91">
        <v>0</v>
      </c>
      <c r="J9" s="90"/>
      <c r="K9" s="91">
        <v>0</v>
      </c>
      <c r="L9" s="90"/>
      <c r="M9" s="91">
        <v>0</v>
      </c>
      <c r="N9" s="90"/>
      <c r="O9" s="91">
        <v>147044860</v>
      </c>
      <c r="P9" s="90"/>
      <c r="Q9" s="91">
        <v>0</v>
      </c>
      <c r="R9" s="90"/>
      <c r="S9" s="91">
        <v>147044860</v>
      </c>
    </row>
    <row r="10" spans="1:19" ht="21.75" customHeight="1" x14ac:dyDescent="0.2">
      <c r="A10" s="8" t="s">
        <v>68</v>
      </c>
      <c r="C10" s="8" t="s">
        <v>199</v>
      </c>
      <c r="E10" s="91">
        <v>544508</v>
      </c>
      <c r="F10" s="90"/>
      <c r="G10" s="91">
        <v>1000</v>
      </c>
      <c r="H10" s="90"/>
      <c r="I10" s="91">
        <v>0</v>
      </c>
      <c r="J10" s="90"/>
      <c r="K10" s="91">
        <v>0</v>
      </c>
      <c r="L10" s="90"/>
      <c r="M10" s="91">
        <v>0</v>
      </c>
      <c r="N10" s="90"/>
      <c r="O10" s="91">
        <v>544508000</v>
      </c>
      <c r="P10" s="90"/>
      <c r="Q10" s="91">
        <v>0</v>
      </c>
      <c r="R10" s="90"/>
      <c r="S10" s="91">
        <v>544508000</v>
      </c>
    </row>
    <row r="11" spans="1:19" ht="21.75" customHeight="1" x14ac:dyDescent="0.2">
      <c r="A11" s="8" t="s">
        <v>54</v>
      </c>
      <c r="C11" s="8" t="s">
        <v>200</v>
      </c>
      <c r="E11" s="91">
        <v>543376</v>
      </c>
      <c r="F11" s="90"/>
      <c r="G11" s="91">
        <v>52</v>
      </c>
      <c r="H11" s="90"/>
      <c r="I11" s="91">
        <v>0</v>
      </c>
      <c r="J11" s="90"/>
      <c r="K11" s="91">
        <v>0</v>
      </c>
      <c r="L11" s="90"/>
      <c r="M11" s="91">
        <v>0</v>
      </c>
      <c r="N11" s="90"/>
      <c r="O11" s="91">
        <v>28255552</v>
      </c>
      <c r="P11" s="90"/>
      <c r="Q11" s="91">
        <v>0</v>
      </c>
      <c r="R11" s="90"/>
      <c r="S11" s="91">
        <v>28255552</v>
      </c>
    </row>
    <row r="12" spans="1:19" ht="21.75" customHeight="1" x14ac:dyDescent="0.2">
      <c r="A12" s="8" t="s">
        <v>65</v>
      </c>
      <c r="C12" s="8" t="s">
        <v>201</v>
      </c>
      <c r="E12" s="91">
        <v>4665754</v>
      </c>
      <c r="F12" s="90"/>
      <c r="G12" s="91">
        <v>630</v>
      </c>
      <c r="H12" s="90"/>
      <c r="I12" s="91">
        <v>0</v>
      </c>
      <c r="J12" s="90"/>
      <c r="K12" s="91">
        <v>0</v>
      </c>
      <c r="L12" s="90"/>
      <c r="M12" s="91">
        <v>0</v>
      </c>
      <c r="N12" s="90"/>
      <c r="O12" s="91">
        <v>2939425020</v>
      </c>
      <c r="P12" s="90"/>
      <c r="Q12" s="91">
        <v>0</v>
      </c>
      <c r="R12" s="90"/>
      <c r="S12" s="91">
        <v>2939425020</v>
      </c>
    </row>
    <row r="13" spans="1:19" ht="21.75" customHeight="1" x14ac:dyDescent="0.2">
      <c r="A13" s="8" t="s">
        <v>38</v>
      </c>
      <c r="C13" s="8" t="s">
        <v>202</v>
      </c>
      <c r="E13" s="91">
        <v>3937812</v>
      </c>
      <c r="F13" s="90"/>
      <c r="G13" s="91">
        <v>3286</v>
      </c>
      <c r="H13" s="90"/>
      <c r="I13" s="91">
        <v>0</v>
      </c>
      <c r="J13" s="90"/>
      <c r="K13" s="91">
        <v>0</v>
      </c>
      <c r="L13" s="90"/>
      <c r="M13" s="91">
        <v>0</v>
      </c>
      <c r="N13" s="90"/>
      <c r="O13" s="91">
        <v>12939650232</v>
      </c>
      <c r="P13" s="90"/>
      <c r="Q13" s="91">
        <v>0</v>
      </c>
      <c r="R13" s="90"/>
      <c r="S13" s="91">
        <v>12939650232</v>
      </c>
    </row>
    <row r="14" spans="1:19" ht="21.75" customHeight="1" x14ac:dyDescent="0.2">
      <c r="A14" s="8" t="s">
        <v>176</v>
      </c>
      <c r="C14" s="8" t="s">
        <v>203</v>
      </c>
      <c r="E14" s="91">
        <v>80206</v>
      </c>
      <c r="F14" s="90"/>
      <c r="G14" s="91">
        <v>7500</v>
      </c>
      <c r="H14" s="90"/>
      <c r="I14" s="91">
        <v>0</v>
      </c>
      <c r="J14" s="90"/>
      <c r="K14" s="91">
        <v>0</v>
      </c>
      <c r="L14" s="90"/>
      <c r="M14" s="91">
        <v>0</v>
      </c>
      <c r="N14" s="90"/>
      <c r="O14" s="91">
        <v>601545000</v>
      </c>
      <c r="P14" s="90"/>
      <c r="Q14" s="91">
        <v>0</v>
      </c>
      <c r="R14" s="90"/>
      <c r="S14" s="91">
        <v>601545000</v>
      </c>
    </row>
    <row r="15" spans="1:19" ht="21.75" customHeight="1" x14ac:dyDescent="0.2">
      <c r="A15" s="8" t="s">
        <v>52</v>
      </c>
      <c r="C15" s="8" t="s">
        <v>204</v>
      </c>
      <c r="E15" s="91">
        <v>26540327</v>
      </c>
      <c r="F15" s="90"/>
      <c r="G15" s="91">
        <v>700</v>
      </c>
      <c r="H15" s="90"/>
      <c r="I15" s="91">
        <v>0</v>
      </c>
      <c r="J15" s="90"/>
      <c r="K15" s="91">
        <v>0</v>
      </c>
      <c r="L15" s="90"/>
      <c r="M15" s="91">
        <v>0</v>
      </c>
      <c r="N15" s="90"/>
      <c r="O15" s="91">
        <v>18578228900</v>
      </c>
      <c r="P15" s="90"/>
      <c r="Q15" s="91">
        <v>0</v>
      </c>
      <c r="R15" s="90"/>
      <c r="S15" s="91">
        <v>18578228900</v>
      </c>
    </row>
    <row r="16" spans="1:19" ht="21.75" customHeight="1" x14ac:dyDescent="0.2">
      <c r="A16" s="8" t="s">
        <v>35</v>
      </c>
      <c r="C16" s="8" t="s">
        <v>205</v>
      </c>
      <c r="E16" s="91">
        <v>2002524</v>
      </c>
      <c r="F16" s="90"/>
      <c r="G16" s="91">
        <v>1330</v>
      </c>
      <c r="H16" s="90"/>
      <c r="I16" s="91">
        <v>0</v>
      </c>
      <c r="J16" s="90"/>
      <c r="K16" s="91">
        <v>0</v>
      </c>
      <c r="L16" s="90"/>
      <c r="M16" s="91">
        <v>0</v>
      </c>
      <c r="N16" s="90"/>
      <c r="O16" s="91">
        <v>2663356920</v>
      </c>
      <c r="P16" s="90"/>
      <c r="Q16" s="91">
        <v>0</v>
      </c>
      <c r="R16" s="90"/>
      <c r="S16" s="91">
        <v>2663356920</v>
      </c>
    </row>
    <row r="17" spans="1:19" ht="21.75" customHeight="1" x14ac:dyDescent="0.2">
      <c r="A17" s="8" t="s">
        <v>152</v>
      </c>
      <c r="C17" s="8" t="s">
        <v>199</v>
      </c>
      <c r="E17" s="91">
        <v>312038</v>
      </c>
      <c r="F17" s="90"/>
      <c r="G17" s="91">
        <v>750</v>
      </c>
      <c r="H17" s="90"/>
      <c r="I17" s="91">
        <v>0</v>
      </c>
      <c r="J17" s="90"/>
      <c r="K17" s="91">
        <v>0</v>
      </c>
      <c r="L17" s="90"/>
      <c r="M17" s="91">
        <v>0</v>
      </c>
      <c r="N17" s="90"/>
      <c r="O17" s="91">
        <v>234028500</v>
      </c>
      <c r="P17" s="90"/>
      <c r="Q17" s="91">
        <v>0</v>
      </c>
      <c r="R17" s="90"/>
      <c r="S17" s="91">
        <v>234028500</v>
      </c>
    </row>
    <row r="18" spans="1:19" ht="21.75" customHeight="1" x14ac:dyDescent="0.2">
      <c r="A18" s="8" t="s">
        <v>42</v>
      </c>
      <c r="C18" s="8" t="s">
        <v>206</v>
      </c>
      <c r="E18" s="91">
        <v>1400000</v>
      </c>
      <c r="F18" s="90"/>
      <c r="G18" s="91">
        <v>200</v>
      </c>
      <c r="H18" s="90"/>
      <c r="I18" s="91">
        <v>0</v>
      </c>
      <c r="J18" s="90"/>
      <c r="K18" s="91">
        <v>0</v>
      </c>
      <c r="L18" s="90"/>
      <c r="M18" s="91">
        <v>0</v>
      </c>
      <c r="N18" s="90"/>
      <c r="O18" s="91">
        <v>280000000</v>
      </c>
      <c r="P18" s="90"/>
      <c r="Q18" s="91">
        <v>0</v>
      </c>
      <c r="R18" s="90"/>
      <c r="S18" s="91">
        <v>280000000</v>
      </c>
    </row>
    <row r="19" spans="1:19" ht="21.75" customHeight="1" x14ac:dyDescent="0.2">
      <c r="A19" s="8" t="s">
        <v>79</v>
      </c>
      <c r="C19" s="8" t="s">
        <v>207</v>
      </c>
      <c r="E19" s="91">
        <v>250000</v>
      </c>
      <c r="F19" s="90"/>
      <c r="G19" s="91">
        <v>2950</v>
      </c>
      <c r="H19" s="90"/>
      <c r="I19" s="91">
        <v>0</v>
      </c>
      <c r="J19" s="90"/>
      <c r="K19" s="91">
        <v>0</v>
      </c>
      <c r="L19" s="90"/>
      <c r="M19" s="91">
        <v>0</v>
      </c>
      <c r="N19" s="90"/>
      <c r="O19" s="91">
        <v>737500000</v>
      </c>
      <c r="P19" s="90"/>
      <c r="Q19" s="91">
        <v>0</v>
      </c>
      <c r="R19" s="90"/>
      <c r="S19" s="91">
        <v>737500000</v>
      </c>
    </row>
    <row r="20" spans="1:19" ht="21.75" customHeight="1" x14ac:dyDescent="0.2">
      <c r="A20" s="8" t="s">
        <v>78</v>
      </c>
      <c r="C20" s="8" t="s">
        <v>201</v>
      </c>
      <c r="E20" s="91">
        <v>18416948</v>
      </c>
      <c r="F20" s="90"/>
      <c r="G20" s="91">
        <v>960</v>
      </c>
      <c r="H20" s="90"/>
      <c r="I20" s="91">
        <v>0</v>
      </c>
      <c r="J20" s="90"/>
      <c r="K20" s="91">
        <v>0</v>
      </c>
      <c r="L20" s="90"/>
      <c r="M20" s="91">
        <v>0</v>
      </c>
      <c r="N20" s="90"/>
      <c r="O20" s="91">
        <v>17680270080</v>
      </c>
      <c r="P20" s="90"/>
      <c r="Q20" s="91">
        <v>0</v>
      </c>
      <c r="R20" s="90"/>
      <c r="S20" s="91">
        <v>17680270080</v>
      </c>
    </row>
    <row r="21" spans="1:19" ht="21.75" customHeight="1" x14ac:dyDescent="0.2">
      <c r="A21" s="8" t="s">
        <v>58</v>
      </c>
      <c r="C21" s="8" t="s">
        <v>208</v>
      </c>
      <c r="E21" s="91">
        <v>194</v>
      </c>
      <c r="F21" s="90"/>
      <c r="G21" s="91">
        <v>4070</v>
      </c>
      <c r="H21" s="90"/>
      <c r="I21" s="91">
        <v>0</v>
      </c>
      <c r="J21" s="90"/>
      <c r="K21" s="91">
        <v>0</v>
      </c>
      <c r="L21" s="90"/>
      <c r="M21" s="91">
        <v>0</v>
      </c>
      <c r="N21" s="90"/>
      <c r="O21" s="91">
        <v>789580</v>
      </c>
      <c r="P21" s="90"/>
      <c r="Q21" s="91">
        <v>0</v>
      </c>
      <c r="R21" s="90"/>
      <c r="S21" s="91">
        <v>789580</v>
      </c>
    </row>
    <row r="22" spans="1:19" ht="21.75" customHeight="1" x14ac:dyDescent="0.2">
      <c r="A22" s="8" t="s">
        <v>72</v>
      </c>
      <c r="C22" s="8" t="s">
        <v>209</v>
      </c>
      <c r="E22" s="91">
        <v>2181105</v>
      </c>
      <c r="F22" s="90"/>
      <c r="G22" s="91">
        <v>2000</v>
      </c>
      <c r="H22" s="90"/>
      <c r="I22" s="91">
        <v>0</v>
      </c>
      <c r="J22" s="90"/>
      <c r="K22" s="91">
        <v>0</v>
      </c>
      <c r="L22" s="90"/>
      <c r="M22" s="91">
        <v>0</v>
      </c>
      <c r="N22" s="90"/>
      <c r="O22" s="91">
        <v>4362210000</v>
      </c>
      <c r="P22" s="90"/>
      <c r="Q22" s="91">
        <v>0</v>
      </c>
      <c r="R22" s="90"/>
      <c r="S22" s="91">
        <v>4362210000</v>
      </c>
    </row>
    <row r="23" spans="1:19" ht="21.75" customHeight="1" x14ac:dyDescent="0.2">
      <c r="A23" s="8" t="s">
        <v>76</v>
      </c>
      <c r="C23" s="8" t="s">
        <v>210</v>
      </c>
      <c r="E23" s="91">
        <v>2920909</v>
      </c>
      <c r="F23" s="90"/>
      <c r="G23" s="91">
        <v>682</v>
      </c>
      <c r="H23" s="90"/>
      <c r="I23" s="91">
        <v>0</v>
      </c>
      <c r="J23" s="90"/>
      <c r="K23" s="91">
        <v>0</v>
      </c>
      <c r="L23" s="90"/>
      <c r="M23" s="91">
        <v>0</v>
      </c>
      <c r="N23" s="90"/>
      <c r="O23" s="91">
        <v>1992059938</v>
      </c>
      <c r="P23" s="90"/>
      <c r="Q23" s="91">
        <v>32216603</v>
      </c>
      <c r="R23" s="90"/>
      <c r="S23" s="91">
        <v>1959843335</v>
      </c>
    </row>
    <row r="24" spans="1:19" ht="21.75" customHeight="1" x14ac:dyDescent="0.2">
      <c r="A24" s="8" t="s">
        <v>70</v>
      </c>
      <c r="C24" s="8" t="s">
        <v>211</v>
      </c>
      <c r="E24" s="91">
        <v>2920113</v>
      </c>
      <c r="F24" s="90"/>
      <c r="G24" s="91">
        <v>7240</v>
      </c>
      <c r="H24" s="90"/>
      <c r="I24" s="91">
        <v>21141618120</v>
      </c>
      <c r="J24" s="90"/>
      <c r="K24" s="91">
        <v>200802343</v>
      </c>
      <c r="L24" s="90"/>
      <c r="M24" s="91">
        <v>20940815777</v>
      </c>
      <c r="N24" s="90"/>
      <c r="O24" s="91">
        <v>21141618120</v>
      </c>
      <c r="P24" s="90"/>
      <c r="Q24" s="91">
        <v>200802343</v>
      </c>
      <c r="R24" s="90"/>
      <c r="S24" s="91">
        <v>20940815777</v>
      </c>
    </row>
    <row r="25" spans="1:19" ht="21.75" customHeight="1" x14ac:dyDescent="0.2">
      <c r="A25" s="8" t="s">
        <v>30</v>
      </c>
      <c r="C25" s="8" t="s">
        <v>212</v>
      </c>
      <c r="E25" s="91">
        <v>574396</v>
      </c>
      <c r="F25" s="90"/>
      <c r="G25" s="91">
        <v>37000</v>
      </c>
      <c r="H25" s="90"/>
      <c r="I25" s="91">
        <v>0</v>
      </c>
      <c r="J25" s="90"/>
      <c r="K25" s="91">
        <v>0</v>
      </c>
      <c r="L25" s="90"/>
      <c r="M25" s="91">
        <v>0</v>
      </c>
      <c r="N25" s="90"/>
      <c r="O25" s="91">
        <v>21252652000</v>
      </c>
      <c r="P25" s="90"/>
      <c r="Q25" s="91">
        <v>0</v>
      </c>
      <c r="R25" s="90"/>
      <c r="S25" s="91">
        <v>21252652000</v>
      </c>
    </row>
    <row r="26" spans="1:19" ht="21.75" customHeight="1" x14ac:dyDescent="0.2">
      <c r="A26" s="8" t="s">
        <v>56</v>
      </c>
      <c r="C26" s="8" t="s">
        <v>213</v>
      </c>
      <c r="E26" s="91">
        <v>5507044</v>
      </c>
      <c r="F26" s="90"/>
      <c r="G26" s="91">
        <v>2000</v>
      </c>
      <c r="H26" s="90"/>
      <c r="I26" s="91">
        <v>0</v>
      </c>
      <c r="J26" s="90"/>
      <c r="K26" s="91">
        <v>0</v>
      </c>
      <c r="L26" s="90"/>
      <c r="M26" s="91">
        <v>0</v>
      </c>
      <c r="N26" s="90"/>
      <c r="O26" s="91">
        <v>11014088000</v>
      </c>
      <c r="P26" s="90"/>
      <c r="Q26" s="91">
        <v>0</v>
      </c>
      <c r="R26" s="90"/>
      <c r="S26" s="91">
        <v>11014088000</v>
      </c>
    </row>
    <row r="27" spans="1:19" ht="21.75" customHeight="1" x14ac:dyDescent="0.2">
      <c r="A27" s="8" t="s">
        <v>155</v>
      </c>
      <c r="C27" s="8" t="s">
        <v>214</v>
      </c>
      <c r="E27" s="91">
        <v>616206</v>
      </c>
      <c r="F27" s="90"/>
      <c r="G27" s="91">
        <v>4150</v>
      </c>
      <c r="H27" s="90"/>
      <c r="I27" s="91">
        <v>0</v>
      </c>
      <c r="J27" s="90"/>
      <c r="K27" s="91">
        <v>0</v>
      </c>
      <c r="L27" s="90"/>
      <c r="M27" s="91">
        <v>0</v>
      </c>
      <c r="N27" s="90"/>
      <c r="O27" s="91">
        <v>2557254900</v>
      </c>
      <c r="P27" s="90"/>
      <c r="Q27" s="91">
        <v>0</v>
      </c>
      <c r="R27" s="90"/>
      <c r="S27" s="91">
        <v>2557254900</v>
      </c>
    </row>
    <row r="28" spans="1:19" ht="21.75" customHeight="1" x14ac:dyDescent="0.2">
      <c r="A28" s="8" t="s">
        <v>159</v>
      </c>
      <c r="C28" s="8" t="s">
        <v>199</v>
      </c>
      <c r="E28" s="91">
        <v>1200000</v>
      </c>
      <c r="F28" s="90"/>
      <c r="G28" s="91">
        <v>2170</v>
      </c>
      <c r="H28" s="90"/>
      <c r="I28" s="91">
        <v>0</v>
      </c>
      <c r="J28" s="90"/>
      <c r="K28" s="91">
        <v>0</v>
      </c>
      <c r="L28" s="90"/>
      <c r="M28" s="91">
        <v>0</v>
      </c>
      <c r="N28" s="90"/>
      <c r="O28" s="91">
        <v>2604000000</v>
      </c>
      <c r="P28" s="90"/>
      <c r="Q28" s="91">
        <v>0</v>
      </c>
      <c r="R28" s="90"/>
      <c r="S28" s="91">
        <v>2604000000</v>
      </c>
    </row>
    <row r="29" spans="1:19" ht="21.75" customHeight="1" x14ac:dyDescent="0.2">
      <c r="A29" s="8" t="s">
        <v>45</v>
      </c>
      <c r="C29" s="8" t="s">
        <v>215</v>
      </c>
      <c r="E29" s="91">
        <v>2000000</v>
      </c>
      <c r="F29" s="90"/>
      <c r="G29" s="91">
        <v>2110</v>
      </c>
      <c r="H29" s="90"/>
      <c r="I29" s="91">
        <v>0</v>
      </c>
      <c r="J29" s="90"/>
      <c r="K29" s="91">
        <v>0</v>
      </c>
      <c r="L29" s="90"/>
      <c r="M29" s="91">
        <v>0</v>
      </c>
      <c r="N29" s="90"/>
      <c r="O29" s="91">
        <v>4220000000</v>
      </c>
      <c r="P29" s="90"/>
      <c r="Q29" s="91">
        <v>0</v>
      </c>
      <c r="R29" s="90"/>
      <c r="S29" s="91">
        <v>4220000000</v>
      </c>
    </row>
    <row r="30" spans="1:19" ht="21.75" customHeight="1" x14ac:dyDescent="0.2">
      <c r="A30" s="8" t="s">
        <v>160</v>
      </c>
      <c r="C30" s="8" t="s">
        <v>216</v>
      </c>
      <c r="E30" s="91">
        <v>1210000</v>
      </c>
      <c r="F30" s="90"/>
      <c r="G30" s="91">
        <v>1630</v>
      </c>
      <c r="H30" s="90"/>
      <c r="I30" s="91">
        <v>0</v>
      </c>
      <c r="J30" s="90"/>
      <c r="K30" s="91">
        <v>0</v>
      </c>
      <c r="L30" s="90"/>
      <c r="M30" s="91">
        <v>0</v>
      </c>
      <c r="N30" s="90"/>
      <c r="O30" s="91">
        <v>1972300000</v>
      </c>
      <c r="P30" s="90"/>
      <c r="Q30" s="91">
        <v>0</v>
      </c>
      <c r="R30" s="90"/>
      <c r="S30" s="91">
        <v>1972300000</v>
      </c>
    </row>
    <row r="31" spans="1:19" ht="21.75" customHeight="1" x14ac:dyDescent="0.2">
      <c r="A31" s="8" t="s">
        <v>153</v>
      </c>
      <c r="C31" s="8" t="s">
        <v>217</v>
      </c>
      <c r="E31" s="91">
        <v>1110466</v>
      </c>
      <c r="F31" s="90"/>
      <c r="G31" s="91">
        <v>1100</v>
      </c>
      <c r="H31" s="90"/>
      <c r="I31" s="91">
        <v>0</v>
      </c>
      <c r="J31" s="90"/>
      <c r="K31" s="91">
        <v>0</v>
      </c>
      <c r="L31" s="90"/>
      <c r="M31" s="91">
        <v>0</v>
      </c>
      <c r="N31" s="90"/>
      <c r="O31" s="91">
        <v>1221512600</v>
      </c>
      <c r="P31" s="90"/>
      <c r="Q31" s="91">
        <v>0</v>
      </c>
      <c r="R31" s="90"/>
      <c r="S31" s="91">
        <v>1221512600</v>
      </c>
    </row>
    <row r="32" spans="1:19" ht="21.75" customHeight="1" x14ac:dyDescent="0.2">
      <c r="A32" s="8" t="s">
        <v>168</v>
      </c>
      <c r="C32" s="8" t="s">
        <v>218</v>
      </c>
      <c r="E32" s="91">
        <v>6209134</v>
      </c>
      <c r="F32" s="90"/>
      <c r="G32" s="91">
        <v>310</v>
      </c>
      <c r="H32" s="90"/>
      <c r="I32" s="91">
        <v>0</v>
      </c>
      <c r="J32" s="90"/>
      <c r="K32" s="91">
        <v>0</v>
      </c>
      <c r="L32" s="90"/>
      <c r="M32" s="91">
        <v>0</v>
      </c>
      <c r="N32" s="90"/>
      <c r="O32" s="91">
        <v>1924831540</v>
      </c>
      <c r="P32" s="90"/>
      <c r="Q32" s="91">
        <v>0</v>
      </c>
      <c r="R32" s="90"/>
      <c r="S32" s="91">
        <v>1924831540</v>
      </c>
    </row>
    <row r="33" spans="1:19" ht="21.75" customHeight="1" x14ac:dyDescent="0.2">
      <c r="A33" s="8" t="s">
        <v>32</v>
      </c>
      <c r="C33" s="8" t="s">
        <v>207</v>
      </c>
      <c r="E33" s="91">
        <v>1141080</v>
      </c>
      <c r="F33" s="90"/>
      <c r="G33" s="91">
        <v>4660</v>
      </c>
      <c r="H33" s="90"/>
      <c r="I33" s="91">
        <v>0</v>
      </c>
      <c r="J33" s="90"/>
      <c r="K33" s="91">
        <v>0</v>
      </c>
      <c r="L33" s="90"/>
      <c r="M33" s="91">
        <v>0</v>
      </c>
      <c r="N33" s="90"/>
      <c r="O33" s="91">
        <v>5317432800</v>
      </c>
      <c r="P33" s="90"/>
      <c r="Q33" s="91">
        <v>0</v>
      </c>
      <c r="R33" s="90"/>
      <c r="S33" s="91">
        <v>5317432800</v>
      </c>
    </row>
    <row r="34" spans="1:19" ht="21.75" customHeight="1" x14ac:dyDescent="0.2">
      <c r="A34" s="8" t="s">
        <v>27</v>
      </c>
      <c r="C34" s="8" t="s">
        <v>217</v>
      </c>
      <c r="E34" s="91">
        <v>1300000</v>
      </c>
      <c r="F34" s="90"/>
      <c r="G34" s="91">
        <v>1930</v>
      </c>
      <c r="H34" s="90"/>
      <c r="I34" s="91">
        <v>0</v>
      </c>
      <c r="J34" s="90"/>
      <c r="K34" s="91">
        <v>0</v>
      </c>
      <c r="L34" s="90"/>
      <c r="M34" s="91">
        <v>0</v>
      </c>
      <c r="N34" s="90"/>
      <c r="O34" s="91">
        <v>2509000000</v>
      </c>
      <c r="P34" s="90"/>
      <c r="Q34" s="91">
        <v>0</v>
      </c>
      <c r="R34" s="90"/>
      <c r="S34" s="91">
        <v>2509000000</v>
      </c>
    </row>
    <row r="35" spans="1:19" ht="21.75" customHeight="1" x14ac:dyDescent="0.2">
      <c r="A35" s="8" t="s">
        <v>154</v>
      </c>
      <c r="C35" s="8" t="s">
        <v>198</v>
      </c>
      <c r="E35" s="91">
        <v>328167</v>
      </c>
      <c r="F35" s="90"/>
      <c r="G35" s="91">
        <v>450</v>
      </c>
      <c r="H35" s="90"/>
      <c r="I35" s="91">
        <v>0</v>
      </c>
      <c r="J35" s="90"/>
      <c r="K35" s="91">
        <v>0</v>
      </c>
      <c r="L35" s="90"/>
      <c r="M35" s="91">
        <v>0</v>
      </c>
      <c r="N35" s="90"/>
      <c r="O35" s="91">
        <v>147675150</v>
      </c>
      <c r="P35" s="90"/>
      <c r="Q35" s="91">
        <v>0</v>
      </c>
      <c r="R35" s="90"/>
      <c r="S35" s="91">
        <v>147675150</v>
      </c>
    </row>
    <row r="36" spans="1:19" ht="21.75" customHeight="1" x14ac:dyDescent="0.2">
      <c r="A36" s="8" t="s">
        <v>37</v>
      </c>
      <c r="C36" s="8" t="s">
        <v>219</v>
      </c>
      <c r="E36" s="91">
        <v>782202</v>
      </c>
      <c r="F36" s="90"/>
      <c r="G36" s="91">
        <v>20000</v>
      </c>
      <c r="H36" s="90"/>
      <c r="I36" s="91">
        <v>0</v>
      </c>
      <c r="J36" s="90"/>
      <c r="K36" s="91">
        <v>0</v>
      </c>
      <c r="L36" s="90"/>
      <c r="M36" s="91">
        <v>0</v>
      </c>
      <c r="N36" s="90"/>
      <c r="O36" s="91">
        <v>15644040000</v>
      </c>
      <c r="P36" s="90"/>
      <c r="Q36" s="91">
        <v>0</v>
      </c>
      <c r="R36" s="90"/>
      <c r="S36" s="91">
        <v>15644040000</v>
      </c>
    </row>
    <row r="37" spans="1:19" ht="21.75" customHeight="1" x14ac:dyDescent="0.2">
      <c r="A37" s="8" t="s">
        <v>33</v>
      </c>
      <c r="C37" s="8" t="s">
        <v>220</v>
      </c>
      <c r="E37" s="91">
        <v>348493</v>
      </c>
      <c r="F37" s="90"/>
      <c r="G37" s="91">
        <v>24300</v>
      </c>
      <c r="H37" s="90"/>
      <c r="I37" s="91">
        <v>0</v>
      </c>
      <c r="J37" s="90"/>
      <c r="K37" s="91">
        <v>0</v>
      </c>
      <c r="L37" s="90"/>
      <c r="M37" s="91">
        <v>0</v>
      </c>
      <c r="N37" s="90"/>
      <c r="O37" s="91">
        <v>8468379900</v>
      </c>
      <c r="P37" s="90"/>
      <c r="Q37" s="91">
        <v>0</v>
      </c>
      <c r="R37" s="90"/>
      <c r="S37" s="91">
        <v>8468379900</v>
      </c>
    </row>
    <row r="38" spans="1:19" ht="21.75" customHeight="1" x14ac:dyDescent="0.2">
      <c r="A38" s="8" t="s">
        <v>39</v>
      </c>
      <c r="C38" s="8" t="s">
        <v>221</v>
      </c>
      <c r="E38" s="91">
        <v>348000</v>
      </c>
      <c r="F38" s="90"/>
      <c r="G38" s="91">
        <v>3100</v>
      </c>
      <c r="H38" s="90"/>
      <c r="I38" s="91">
        <v>0</v>
      </c>
      <c r="J38" s="90"/>
      <c r="K38" s="91">
        <v>0</v>
      </c>
      <c r="L38" s="90"/>
      <c r="M38" s="91">
        <v>0</v>
      </c>
      <c r="N38" s="90"/>
      <c r="O38" s="91">
        <v>1078800000</v>
      </c>
      <c r="P38" s="90"/>
      <c r="Q38" s="91">
        <v>0</v>
      </c>
      <c r="R38" s="90"/>
      <c r="S38" s="91">
        <v>1078800000</v>
      </c>
    </row>
    <row r="39" spans="1:19" ht="21.75" customHeight="1" x14ac:dyDescent="0.2">
      <c r="A39" s="8" t="s">
        <v>80</v>
      </c>
      <c r="C39" s="8" t="s">
        <v>220</v>
      </c>
      <c r="E39" s="91">
        <v>634197</v>
      </c>
      <c r="F39" s="90"/>
      <c r="G39" s="91">
        <v>4300</v>
      </c>
      <c r="H39" s="90"/>
      <c r="I39" s="91">
        <v>0</v>
      </c>
      <c r="J39" s="90"/>
      <c r="K39" s="91">
        <v>0</v>
      </c>
      <c r="L39" s="90"/>
      <c r="M39" s="91">
        <v>0</v>
      </c>
      <c r="N39" s="90"/>
      <c r="O39" s="91">
        <v>2727047100</v>
      </c>
      <c r="P39" s="90"/>
      <c r="Q39" s="91">
        <v>0</v>
      </c>
      <c r="R39" s="90"/>
      <c r="S39" s="91">
        <v>2727047100</v>
      </c>
    </row>
    <row r="40" spans="1:19" ht="21.75" customHeight="1" x14ac:dyDescent="0.2">
      <c r="A40" s="8" t="s">
        <v>40</v>
      </c>
      <c r="C40" s="8" t="s">
        <v>222</v>
      </c>
      <c r="E40" s="91">
        <v>3921040</v>
      </c>
      <c r="F40" s="90"/>
      <c r="G40" s="91">
        <v>700</v>
      </c>
      <c r="H40" s="90"/>
      <c r="I40" s="91">
        <v>0</v>
      </c>
      <c r="J40" s="90"/>
      <c r="K40" s="91">
        <v>0</v>
      </c>
      <c r="L40" s="90"/>
      <c r="M40" s="91">
        <v>0</v>
      </c>
      <c r="N40" s="90"/>
      <c r="O40" s="91">
        <v>2744728000</v>
      </c>
      <c r="P40" s="90"/>
      <c r="Q40" s="91">
        <v>0</v>
      </c>
      <c r="R40" s="90"/>
      <c r="S40" s="91">
        <v>2744728000</v>
      </c>
    </row>
    <row r="41" spans="1:19" ht="21.75" customHeight="1" x14ac:dyDescent="0.2">
      <c r="A41" s="8" t="s">
        <v>59</v>
      </c>
      <c r="C41" s="8" t="s">
        <v>223</v>
      </c>
      <c r="E41" s="91">
        <v>468212</v>
      </c>
      <c r="F41" s="90"/>
      <c r="G41" s="91">
        <v>22200</v>
      </c>
      <c r="H41" s="90"/>
      <c r="I41" s="91">
        <v>0</v>
      </c>
      <c r="J41" s="90"/>
      <c r="K41" s="91">
        <v>0</v>
      </c>
      <c r="L41" s="90"/>
      <c r="M41" s="91">
        <v>0</v>
      </c>
      <c r="N41" s="90"/>
      <c r="O41" s="91">
        <v>10394306400</v>
      </c>
      <c r="P41" s="90"/>
      <c r="Q41" s="91">
        <v>0</v>
      </c>
      <c r="R41" s="90"/>
      <c r="S41" s="91">
        <v>10394306400</v>
      </c>
    </row>
    <row r="42" spans="1:19" ht="21.75" customHeight="1" x14ac:dyDescent="0.2">
      <c r="A42" s="8" t="s">
        <v>31</v>
      </c>
      <c r="C42" s="8" t="s">
        <v>210</v>
      </c>
      <c r="E42" s="91">
        <v>4600000</v>
      </c>
      <c r="F42" s="90"/>
      <c r="G42" s="91">
        <v>1900</v>
      </c>
      <c r="H42" s="90"/>
      <c r="I42" s="91">
        <v>0</v>
      </c>
      <c r="J42" s="90"/>
      <c r="K42" s="91">
        <v>0</v>
      </c>
      <c r="L42" s="90"/>
      <c r="M42" s="91">
        <v>0</v>
      </c>
      <c r="N42" s="90"/>
      <c r="O42" s="91">
        <v>8740000000</v>
      </c>
      <c r="P42" s="90"/>
      <c r="Q42" s="91">
        <v>0</v>
      </c>
      <c r="R42" s="90"/>
      <c r="S42" s="91">
        <v>8740000000</v>
      </c>
    </row>
    <row r="43" spans="1:19" ht="21.75" customHeight="1" x14ac:dyDescent="0.2">
      <c r="A43" s="8" t="s">
        <v>29</v>
      </c>
      <c r="C43" s="8" t="s">
        <v>207</v>
      </c>
      <c r="E43" s="91">
        <v>161737</v>
      </c>
      <c r="F43" s="90"/>
      <c r="G43" s="91">
        <v>7000</v>
      </c>
      <c r="H43" s="90"/>
      <c r="I43" s="91">
        <v>0</v>
      </c>
      <c r="J43" s="90"/>
      <c r="K43" s="91">
        <v>0</v>
      </c>
      <c r="L43" s="90"/>
      <c r="M43" s="91">
        <v>0</v>
      </c>
      <c r="N43" s="90"/>
      <c r="O43" s="91">
        <v>1132159000</v>
      </c>
      <c r="P43" s="90"/>
      <c r="Q43" s="91">
        <v>0</v>
      </c>
      <c r="R43" s="90"/>
      <c r="S43" s="91">
        <v>1132159000</v>
      </c>
    </row>
    <row r="44" spans="1:19" ht="21.75" customHeight="1" x14ac:dyDescent="0.2">
      <c r="A44" s="8" t="s">
        <v>63</v>
      </c>
      <c r="C44" s="8" t="s">
        <v>206</v>
      </c>
      <c r="E44" s="91">
        <v>9731010</v>
      </c>
      <c r="F44" s="90"/>
      <c r="G44" s="91">
        <v>77</v>
      </c>
      <c r="H44" s="90"/>
      <c r="I44" s="91">
        <v>0</v>
      </c>
      <c r="J44" s="90"/>
      <c r="K44" s="91">
        <v>0</v>
      </c>
      <c r="L44" s="90"/>
      <c r="M44" s="91">
        <v>0</v>
      </c>
      <c r="N44" s="90"/>
      <c r="O44" s="91">
        <v>749287770</v>
      </c>
      <c r="P44" s="90"/>
      <c r="Q44" s="91">
        <v>0</v>
      </c>
      <c r="R44" s="90"/>
      <c r="S44" s="91">
        <v>749287770</v>
      </c>
    </row>
    <row r="45" spans="1:19" ht="21.75" customHeight="1" x14ac:dyDescent="0.2">
      <c r="A45" s="8" t="s">
        <v>161</v>
      </c>
      <c r="C45" s="8" t="s">
        <v>224</v>
      </c>
      <c r="E45" s="91">
        <v>64232</v>
      </c>
      <c r="F45" s="90"/>
      <c r="G45" s="91">
        <v>1920</v>
      </c>
      <c r="H45" s="90"/>
      <c r="I45" s="91">
        <v>0</v>
      </c>
      <c r="J45" s="90"/>
      <c r="K45" s="91">
        <v>0</v>
      </c>
      <c r="L45" s="90"/>
      <c r="M45" s="91">
        <v>0</v>
      </c>
      <c r="N45" s="90"/>
      <c r="O45" s="91">
        <v>123325440</v>
      </c>
      <c r="P45" s="90"/>
      <c r="Q45" s="91">
        <v>0</v>
      </c>
      <c r="R45" s="90"/>
      <c r="S45" s="91">
        <v>123325440</v>
      </c>
    </row>
    <row r="46" spans="1:19" ht="21.75" customHeight="1" x14ac:dyDescent="0.2">
      <c r="A46" s="8" t="s">
        <v>64</v>
      </c>
      <c r="C46" s="8" t="s">
        <v>225</v>
      </c>
      <c r="E46" s="91">
        <v>362898</v>
      </c>
      <c r="F46" s="90"/>
      <c r="G46" s="91">
        <v>12</v>
      </c>
      <c r="H46" s="90"/>
      <c r="I46" s="91">
        <v>0</v>
      </c>
      <c r="J46" s="90"/>
      <c r="K46" s="91">
        <v>0</v>
      </c>
      <c r="L46" s="90"/>
      <c r="M46" s="91">
        <v>0</v>
      </c>
      <c r="N46" s="90"/>
      <c r="O46" s="91">
        <v>4354776</v>
      </c>
      <c r="P46" s="90"/>
      <c r="Q46" s="91">
        <v>0</v>
      </c>
      <c r="R46" s="90"/>
      <c r="S46" s="91">
        <v>4354776</v>
      </c>
    </row>
    <row r="47" spans="1:19" ht="21.75" customHeight="1" x14ac:dyDescent="0.2">
      <c r="A47" s="8" t="s">
        <v>73</v>
      </c>
      <c r="C47" s="8" t="s">
        <v>9</v>
      </c>
      <c r="E47" s="91">
        <v>16691183</v>
      </c>
      <c r="F47" s="90"/>
      <c r="G47" s="91">
        <v>460</v>
      </c>
      <c r="H47" s="90"/>
      <c r="I47" s="91">
        <v>7677944180</v>
      </c>
      <c r="J47" s="90"/>
      <c r="K47" s="91">
        <v>587622546</v>
      </c>
      <c r="L47" s="90"/>
      <c r="M47" s="91">
        <v>7090321634</v>
      </c>
      <c r="N47" s="90"/>
      <c r="O47" s="91">
        <v>7677944180</v>
      </c>
      <c r="P47" s="90"/>
      <c r="Q47" s="91">
        <v>587622546</v>
      </c>
      <c r="R47" s="90"/>
      <c r="S47" s="91">
        <v>7090321634</v>
      </c>
    </row>
    <row r="48" spans="1:19" ht="21.75" customHeight="1" x14ac:dyDescent="0.2">
      <c r="A48" s="8" t="s">
        <v>41</v>
      </c>
      <c r="C48" s="8" t="s">
        <v>226</v>
      </c>
      <c r="E48" s="91">
        <v>1853967</v>
      </c>
      <c r="F48" s="90"/>
      <c r="G48" s="91">
        <v>540</v>
      </c>
      <c r="H48" s="90"/>
      <c r="I48" s="91">
        <v>0</v>
      </c>
      <c r="J48" s="90"/>
      <c r="K48" s="91">
        <v>0</v>
      </c>
      <c r="L48" s="90"/>
      <c r="M48" s="91">
        <v>0</v>
      </c>
      <c r="N48" s="90"/>
      <c r="O48" s="91">
        <v>1001142180</v>
      </c>
      <c r="P48" s="90"/>
      <c r="Q48" s="91">
        <v>0</v>
      </c>
      <c r="R48" s="90"/>
      <c r="S48" s="91">
        <v>1001142180</v>
      </c>
    </row>
    <row r="49" spans="1:19" ht="21.75" customHeight="1" x14ac:dyDescent="0.2">
      <c r="A49" s="8" t="s">
        <v>60</v>
      </c>
      <c r="C49" s="8" t="s">
        <v>227</v>
      </c>
      <c r="E49" s="91">
        <v>10000000</v>
      </c>
      <c r="F49" s="90"/>
      <c r="G49" s="91">
        <v>700</v>
      </c>
      <c r="H49" s="90"/>
      <c r="I49" s="91">
        <v>0</v>
      </c>
      <c r="J49" s="90"/>
      <c r="K49" s="91">
        <v>0</v>
      </c>
      <c r="L49" s="90"/>
      <c r="M49" s="91">
        <v>0</v>
      </c>
      <c r="N49" s="90"/>
      <c r="O49" s="91">
        <v>7000000000</v>
      </c>
      <c r="P49" s="90"/>
      <c r="Q49" s="91">
        <v>0</v>
      </c>
      <c r="R49" s="90"/>
      <c r="S49" s="91">
        <v>7000000000</v>
      </c>
    </row>
    <row r="50" spans="1:19" ht="21.75" customHeight="1" x14ac:dyDescent="0.2">
      <c r="A50" s="8" t="s">
        <v>51</v>
      </c>
      <c r="C50" s="8" t="s">
        <v>228</v>
      </c>
      <c r="E50" s="91">
        <v>1000000</v>
      </c>
      <c r="F50" s="90"/>
      <c r="G50" s="91">
        <v>2480</v>
      </c>
      <c r="H50" s="90"/>
      <c r="I50" s="91">
        <v>0</v>
      </c>
      <c r="J50" s="90"/>
      <c r="K50" s="91">
        <v>0</v>
      </c>
      <c r="L50" s="90"/>
      <c r="M50" s="91">
        <v>0</v>
      </c>
      <c r="N50" s="90"/>
      <c r="O50" s="91">
        <v>2480000000</v>
      </c>
      <c r="P50" s="90"/>
      <c r="Q50" s="91">
        <v>0</v>
      </c>
      <c r="R50" s="90"/>
      <c r="S50" s="91">
        <v>2480000000</v>
      </c>
    </row>
    <row r="51" spans="1:19" ht="21.75" customHeight="1" x14ac:dyDescent="0.2">
      <c r="A51" s="8" t="s">
        <v>23</v>
      </c>
      <c r="C51" s="8" t="s">
        <v>198</v>
      </c>
      <c r="E51" s="91">
        <v>1562500</v>
      </c>
      <c r="F51" s="90"/>
      <c r="G51" s="91">
        <v>320</v>
      </c>
      <c r="H51" s="90"/>
      <c r="I51" s="91">
        <v>0</v>
      </c>
      <c r="J51" s="90"/>
      <c r="K51" s="91">
        <v>0</v>
      </c>
      <c r="L51" s="90"/>
      <c r="M51" s="91">
        <v>0</v>
      </c>
      <c r="N51" s="90"/>
      <c r="O51" s="91">
        <v>500000000</v>
      </c>
      <c r="P51" s="90"/>
      <c r="Q51" s="91">
        <v>0</v>
      </c>
      <c r="R51" s="90"/>
      <c r="S51" s="91">
        <v>500000000</v>
      </c>
    </row>
    <row r="52" spans="1:19" ht="21.75" customHeight="1" x14ac:dyDescent="0.2">
      <c r="A52" s="8" t="s">
        <v>74</v>
      </c>
      <c r="C52" s="8" t="s">
        <v>199</v>
      </c>
      <c r="E52" s="91">
        <v>125000</v>
      </c>
      <c r="F52" s="90"/>
      <c r="G52" s="91">
        <v>1000</v>
      </c>
      <c r="H52" s="90"/>
      <c r="I52" s="91">
        <v>0</v>
      </c>
      <c r="J52" s="90"/>
      <c r="K52" s="91">
        <v>0</v>
      </c>
      <c r="L52" s="90"/>
      <c r="M52" s="91">
        <v>0</v>
      </c>
      <c r="N52" s="90"/>
      <c r="O52" s="91">
        <v>125000000</v>
      </c>
      <c r="P52" s="90"/>
      <c r="Q52" s="91">
        <v>0</v>
      </c>
      <c r="R52" s="90"/>
      <c r="S52" s="91">
        <v>125000000</v>
      </c>
    </row>
    <row r="53" spans="1:19" ht="21.75" customHeight="1" x14ac:dyDescent="0.2">
      <c r="A53" s="10" t="s">
        <v>69</v>
      </c>
      <c r="C53" s="10" t="s">
        <v>225</v>
      </c>
      <c r="E53" s="92">
        <v>17151934</v>
      </c>
      <c r="F53" s="90"/>
      <c r="G53" s="92">
        <v>6</v>
      </c>
      <c r="H53" s="90"/>
      <c r="I53" s="92">
        <v>0</v>
      </c>
      <c r="J53" s="90"/>
      <c r="K53" s="92">
        <v>0</v>
      </c>
      <c r="L53" s="90"/>
      <c r="M53" s="92">
        <v>0</v>
      </c>
      <c r="N53" s="90"/>
      <c r="O53" s="92">
        <v>102911604</v>
      </c>
      <c r="P53" s="90"/>
      <c r="Q53" s="92">
        <v>0</v>
      </c>
      <c r="R53" s="90"/>
      <c r="S53" s="92">
        <v>102911604</v>
      </c>
    </row>
    <row r="54" spans="1:19" ht="21.75" customHeight="1" x14ac:dyDescent="0.2">
      <c r="A54" s="14" t="s">
        <v>98</v>
      </c>
      <c r="C54" s="15"/>
      <c r="E54" s="93"/>
      <c r="F54" s="90"/>
      <c r="G54" s="93"/>
      <c r="H54" s="90"/>
      <c r="I54" s="93">
        <v>28819562300</v>
      </c>
      <c r="J54" s="90"/>
      <c r="K54" s="93">
        <v>788424889</v>
      </c>
      <c r="L54" s="90"/>
      <c r="M54" s="93">
        <v>28031137411</v>
      </c>
      <c r="N54" s="90"/>
      <c r="O54" s="93">
        <v>210360664042</v>
      </c>
      <c r="P54" s="90"/>
      <c r="Q54" s="93">
        <v>820641492</v>
      </c>
      <c r="R54" s="90"/>
      <c r="S54" s="93">
        <v>209540022550</v>
      </c>
    </row>
    <row r="55" spans="1:19" x14ac:dyDescent="0.2">
      <c r="O55" s="19"/>
      <c r="Q55" s="19"/>
      <c r="S55" s="19"/>
    </row>
    <row r="56" spans="1:19" x14ac:dyDescent="0.2">
      <c r="Q56" s="19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9"/>
  <sheetViews>
    <sheetView rightToLeft="1" view="pageBreakPreview" zoomScale="98" zoomScaleNormal="100" zoomScaleSheetLayoutView="98" workbookViewId="0">
      <selection activeCell="U27" sqref="U27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21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1" ht="21.75" customHeight="1" x14ac:dyDescent="0.2">
      <c r="A2" s="70" t="s">
        <v>130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21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21" ht="14.45" customHeight="1" x14ac:dyDescent="0.2"/>
    <row r="5" spans="1:21" ht="14.45" customHeight="1" x14ac:dyDescent="0.2">
      <c r="A5" s="73" t="s">
        <v>229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21" ht="14.45" customHeight="1" x14ac:dyDescent="0.2">
      <c r="A6" s="74" t="s">
        <v>133</v>
      </c>
      <c r="I6" s="74" t="s">
        <v>145</v>
      </c>
      <c r="J6" s="74"/>
      <c r="K6" s="74"/>
      <c r="L6" s="74"/>
      <c r="M6" s="74"/>
      <c r="O6" s="74" t="s">
        <v>146</v>
      </c>
      <c r="P6" s="74"/>
      <c r="Q6" s="74"/>
      <c r="R6" s="74"/>
      <c r="S6" s="74"/>
    </row>
    <row r="7" spans="1:21" ht="57" customHeight="1" x14ac:dyDescent="0.2">
      <c r="A7" s="74"/>
      <c r="C7" s="17" t="s">
        <v>230</v>
      </c>
      <c r="E7" s="66" t="s">
        <v>121</v>
      </c>
      <c r="F7" s="66"/>
      <c r="G7" s="17" t="s">
        <v>231</v>
      </c>
      <c r="I7" s="18" t="s">
        <v>232</v>
      </c>
      <c r="J7" s="3"/>
      <c r="K7" s="18" t="s">
        <v>195</v>
      </c>
      <c r="L7" s="3"/>
      <c r="M7" s="18" t="s">
        <v>233</v>
      </c>
      <c r="O7" s="18" t="s">
        <v>232</v>
      </c>
      <c r="P7" s="3"/>
      <c r="Q7" s="18" t="s">
        <v>195</v>
      </c>
      <c r="R7" s="3"/>
      <c r="S7" s="18" t="s">
        <v>233</v>
      </c>
    </row>
    <row r="8" spans="1:21" ht="21.75" customHeight="1" x14ac:dyDescent="0.2">
      <c r="A8" s="5" t="s">
        <v>183</v>
      </c>
      <c r="C8" s="44"/>
      <c r="D8" s="43"/>
      <c r="E8" s="55" t="s">
        <v>234</v>
      </c>
      <c r="F8" s="44"/>
      <c r="G8" s="46">
        <v>23</v>
      </c>
      <c r="H8" s="43"/>
      <c r="I8" s="67">
        <v>22614376</v>
      </c>
      <c r="J8" s="43"/>
      <c r="K8" s="67">
        <v>0</v>
      </c>
      <c r="L8" s="43"/>
      <c r="M8" s="67">
        <v>22614376</v>
      </c>
      <c r="N8" s="43"/>
      <c r="O8" s="67">
        <v>2405180579</v>
      </c>
      <c r="P8" s="43"/>
      <c r="Q8" s="67">
        <v>0</v>
      </c>
      <c r="R8" s="43"/>
      <c r="S8" s="67">
        <v>2405180579</v>
      </c>
      <c r="U8" s="19"/>
    </row>
    <row r="9" spans="1:21" ht="21.75" customHeight="1" x14ac:dyDescent="0.2">
      <c r="A9" s="61" t="s">
        <v>98</v>
      </c>
      <c r="C9" s="9"/>
      <c r="E9" s="9"/>
      <c r="G9" s="9"/>
      <c r="I9" s="15">
        <v>22614376</v>
      </c>
      <c r="K9" s="15">
        <v>0</v>
      </c>
      <c r="M9" s="15">
        <v>22614376</v>
      </c>
      <c r="O9" s="15">
        <v>2405180579</v>
      </c>
      <c r="Q9" s="15">
        <v>0</v>
      </c>
      <c r="S9" s="15">
        <v>2405180579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0"/>
  <sheetViews>
    <sheetView rightToLeft="1" view="pageBreakPreview" zoomScale="89" zoomScaleNormal="100" zoomScaleSheetLayoutView="89" workbookViewId="0">
      <selection activeCell="S16" sqref="S16"/>
    </sheetView>
  </sheetViews>
  <sheetFormatPr defaultRowHeight="12.75" x14ac:dyDescent="0.2"/>
  <cols>
    <col min="1" max="1" width="53.42578125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5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5" ht="21.75" customHeight="1" x14ac:dyDescent="0.2">
      <c r="A2" s="70" t="s">
        <v>130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5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5" ht="14.45" customHeight="1" x14ac:dyDescent="0.2"/>
    <row r="5" spans="1:15" ht="14.45" customHeight="1" x14ac:dyDescent="0.2">
      <c r="A5" s="73" t="s">
        <v>235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5" ht="14.45" customHeight="1" x14ac:dyDescent="0.2">
      <c r="A6" s="74" t="s">
        <v>133</v>
      </c>
      <c r="C6" s="74" t="s">
        <v>145</v>
      </c>
      <c r="D6" s="74"/>
      <c r="E6" s="74"/>
      <c r="F6" s="74"/>
      <c r="G6" s="74"/>
      <c r="I6" s="74" t="s">
        <v>146</v>
      </c>
      <c r="J6" s="74"/>
      <c r="K6" s="74"/>
      <c r="L6" s="74"/>
      <c r="M6" s="74"/>
    </row>
    <row r="7" spans="1:15" ht="29.1" customHeight="1" x14ac:dyDescent="0.2">
      <c r="A7" s="74"/>
      <c r="C7" s="18" t="s">
        <v>232</v>
      </c>
      <c r="D7" s="3"/>
      <c r="E7" s="18" t="s">
        <v>195</v>
      </c>
      <c r="F7" s="3"/>
      <c r="G7" s="18" t="s">
        <v>233</v>
      </c>
      <c r="I7" s="18" t="s">
        <v>232</v>
      </c>
      <c r="J7" s="3"/>
      <c r="K7" s="18" t="s">
        <v>195</v>
      </c>
      <c r="L7" s="3"/>
      <c r="M7" s="18" t="s">
        <v>233</v>
      </c>
    </row>
    <row r="8" spans="1:15" ht="21.75" customHeight="1" x14ac:dyDescent="0.2">
      <c r="A8" s="5" t="s">
        <v>128</v>
      </c>
      <c r="C8" s="6">
        <v>991409</v>
      </c>
      <c r="E8" s="6">
        <v>0</v>
      </c>
      <c r="G8" s="6">
        <v>991409</v>
      </c>
      <c r="I8" s="6">
        <v>124637732</v>
      </c>
      <c r="K8" s="6">
        <v>0</v>
      </c>
      <c r="M8" s="6">
        <v>124637732</v>
      </c>
    </row>
    <row r="9" spans="1:15" ht="21.75" customHeight="1" x14ac:dyDescent="0.2">
      <c r="A9" s="10" t="s">
        <v>129</v>
      </c>
      <c r="C9" s="12">
        <v>368780</v>
      </c>
      <c r="E9" s="12">
        <v>0</v>
      </c>
      <c r="G9" s="12">
        <v>368780</v>
      </c>
      <c r="I9" s="12">
        <v>9378057</v>
      </c>
      <c r="K9" s="12">
        <v>0</v>
      </c>
      <c r="M9" s="12">
        <v>9378057</v>
      </c>
    </row>
    <row r="10" spans="1:15" ht="21.75" customHeight="1" x14ac:dyDescent="0.2">
      <c r="A10" s="14" t="s">
        <v>98</v>
      </c>
      <c r="C10" s="15">
        <v>1360189</v>
      </c>
      <c r="E10" s="15">
        <v>0</v>
      </c>
      <c r="G10" s="15">
        <v>1360189</v>
      </c>
      <c r="I10" s="15">
        <v>134015789</v>
      </c>
      <c r="K10" s="15">
        <v>0</v>
      </c>
      <c r="M10" s="15">
        <v>134015789</v>
      </c>
      <c r="O10" s="19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05"/>
  <sheetViews>
    <sheetView rightToLeft="1" view="pageBreakPreview" topLeftCell="A78" zoomScaleNormal="100" zoomScaleSheetLayoutView="100" workbookViewId="0">
      <selection activeCell="R101" sqref="R101"/>
    </sheetView>
  </sheetViews>
  <sheetFormatPr defaultRowHeight="12.75" x14ac:dyDescent="0.2"/>
  <cols>
    <col min="1" max="1" width="31.5703125" bestFit="1" customWidth="1"/>
    <col min="2" max="2" width="1.28515625" customWidth="1"/>
    <col min="3" max="3" width="16.28515625" bestFit="1" customWidth="1"/>
    <col min="4" max="4" width="1.28515625" customWidth="1"/>
    <col min="5" max="5" width="18" customWidth="1"/>
    <col min="6" max="6" width="1.28515625" customWidth="1"/>
    <col min="7" max="7" width="18.140625" customWidth="1"/>
    <col min="8" max="8" width="1.28515625" customWidth="1"/>
    <col min="9" max="9" width="17.42578125" customWidth="1"/>
    <col min="10" max="10" width="1.28515625" customWidth="1"/>
    <col min="11" max="11" width="16.28515625" bestFit="1" customWidth="1"/>
    <col min="12" max="12" width="1.28515625" customWidth="1"/>
    <col min="13" max="13" width="19.42578125" customWidth="1"/>
    <col min="14" max="14" width="1.28515625" customWidth="1"/>
    <col min="15" max="15" width="17.5703125" customWidth="1"/>
    <col min="16" max="16" width="1.28515625" customWidth="1"/>
    <col min="17" max="17" width="17.140625" customWidth="1"/>
    <col min="18" max="18" width="20.140625" customWidth="1"/>
  </cols>
  <sheetData>
    <row r="1" spans="1:1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8" ht="21.75" customHeight="1" x14ac:dyDescent="0.2">
      <c r="A2" s="70" t="s">
        <v>130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8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8" ht="14.45" customHeight="1" x14ac:dyDescent="0.2"/>
    <row r="5" spans="1:18" ht="21" customHeight="1" x14ac:dyDescent="0.2">
      <c r="A5" s="20" t="s">
        <v>236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8" ht="24.75" customHeight="1" x14ac:dyDescent="0.2">
      <c r="A6" s="21" t="s">
        <v>133</v>
      </c>
      <c r="C6" s="86" t="s">
        <v>145</v>
      </c>
      <c r="D6" s="86"/>
      <c r="E6" s="86"/>
      <c r="F6" s="86"/>
      <c r="G6" s="86"/>
      <c r="H6" s="86"/>
      <c r="I6" s="86"/>
      <c r="K6" s="86" t="s">
        <v>146</v>
      </c>
      <c r="L6" s="86"/>
      <c r="M6" s="86"/>
      <c r="N6" s="86"/>
      <c r="O6" s="86"/>
      <c r="P6" s="86"/>
      <c r="Q6" s="86"/>
    </row>
    <row r="7" spans="1:18" ht="54.75" customHeight="1" x14ac:dyDescent="0.2">
      <c r="A7" s="21"/>
      <c r="C7" s="18" t="s">
        <v>13</v>
      </c>
      <c r="D7" s="44"/>
      <c r="E7" s="18" t="s">
        <v>237</v>
      </c>
      <c r="F7" s="44"/>
      <c r="G7" s="18" t="s">
        <v>238</v>
      </c>
      <c r="H7" s="44"/>
      <c r="I7" s="18" t="s">
        <v>239</v>
      </c>
      <c r="J7" s="43"/>
      <c r="K7" s="18" t="s">
        <v>13</v>
      </c>
      <c r="L7" s="44"/>
      <c r="M7" s="18" t="s">
        <v>237</v>
      </c>
      <c r="N7" s="44"/>
      <c r="O7" s="18" t="s">
        <v>238</v>
      </c>
      <c r="P7" s="44"/>
      <c r="Q7" s="18" t="s">
        <v>239</v>
      </c>
    </row>
    <row r="8" spans="1:18" ht="21.75" customHeight="1" x14ac:dyDescent="0.2">
      <c r="A8" s="5" t="s">
        <v>77</v>
      </c>
      <c r="C8" s="28">
        <v>31579</v>
      </c>
      <c r="D8" s="37"/>
      <c r="E8" s="28">
        <v>338396118</v>
      </c>
      <c r="F8" s="37"/>
      <c r="G8" s="28">
        <v>259664415</v>
      </c>
      <c r="H8" s="37"/>
      <c r="I8" s="28">
        <f>VLOOKUP(A8,'1-2'!A:K,7,0)</f>
        <v>78731703</v>
      </c>
      <c r="J8" s="37"/>
      <c r="K8" s="28">
        <v>31579</v>
      </c>
      <c r="L8" s="37"/>
      <c r="M8" s="28">
        <v>338396118</v>
      </c>
      <c r="N8" s="37"/>
      <c r="O8" s="28">
        <v>259664415</v>
      </c>
      <c r="P8" s="37"/>
      <c r="Q8" s="33">
        <v>78731703</v>
      </c>
      <c r="R8" s="19"/>
    </row>
    <row r="9" spans="1:18" ht="21.75" customHeight="1" x14ac:dyDescent="0.2">
      <c r="A9" s="8" t="s">
        <v>79</v>
      </c>
      <c r="C9" s="29">
        <v>1000</v>
      </c>
      <c r="D9" s="37"/>
      <c r="E9" s="29">
        <v>42008561</v>
      </c>
      <c r="F9" s="37"/>
      <c r="G9" s="29">
        <v>39759074</v>
      </c>
      <c r="H9" s="37"/>
      <c r="I9" s="31">
        <f>VLOOKUP(A9,'1-2'!A:K,7,0)</f>
        <v>2249487</v>
      </c>
      <c r="J9" s="37"/>
      <c r="K9" s="29">
        <v>1000</v>
      </c>
      <c r="L9" s="37"/>
      <c r="M9" s="29">
        <v>42008561</v>
      </c>
      <c r="N9" s="37"/>
      <c r="O9" s="29">
        <v>39759074</v>
      </c>
      <c r="P9" s="37"/>
      <c r="Q9" s="34">
        <v>2249487</v>
      </c>
      <c r="R9" s="19"/>
    </row>
    <row r="10" spans="1:18" ht="21.75" customHeight="1" x14ac:dyDescent="0.2">
      <c r="A10" s="8" t="s">
        <v>50</v>
      </c>
      <c r="C10" s="29">
        <v>28585968</v>
      </c>
      <c r="D10" s="37"/>
      <c r="E10" s="29">
        <v>60461481482</v>
      </c>
      <c r="F10" s="37"/>
      <c r="G10" s="29">
        <v>60461481482</v>
      </c>
      <c r="H10" s="37"/>
      <c r="I10" s="31">
        <f>VLOOKUP(A10,'1-2'!A:K,7,0)</f>
        <v>0</v>
      </c>
      <c r="J10" s="37"/>
      <c r="K10" s="29">
        <v>28585968</v>
      </c>
      <c r="L10" s="37"/>
      <c r="M10" s="29">
        <v>60461481482</v>
      </c>
      <c r="N10" s="37"/>
      <c r="O10" s="29">
        <v>60461481482</v>
      </c>
      <c r="P10" s="37"/>
      <c r="Q10" s="34">
        <v>0</v>
      </c>
      <c r="R10" s="19"/>
    </row>
    <row r="11" spans="1:18" ht="21.75" customHeight="1" x14ac:dyDescent="0.2">
      <c r="A11" s="8" t="s">
        <v>97</v>
      </c>
      <c r="C11" s="29">
        <v>247500</v>
      </c>
      <c r="D11" s="37"/>
      <c r="E11" s="29">
        <v>6924552323</v>
      </c>
      <c r="F11" s="37"/>
      <c r="G11" s="29">
        <v>4660124975</v>
      </c>
      <c r="H11" s="37"/>
      <c r="I11" s="31">
        <f>VLOOKUP(A11,'1-2'!A:K,7,0)</f>
        <v>2264427348</v>
      </c>
      <c r="J11" s="37"/>
      <c r="K11" s="29">
        <v>247500</v>
      </c>
      <c r="L11" s="37"/>
      <c r="M11" s="29">
        <v>6924552323</v>
      </c>
      <c r="N11" s="37"/>
      <c r="O11" s="29">
        <v>4660124975</v>
      </c>
      <c r="P11" s="37"/>
      <c r="Q11" s="34">
        <v>2264427348</v>
      </c>
      <c r="R11" s="19"/>
    </row>
    <row r="12" spans="1:18" ht="21.75" customHeight="1" x14ac:dyDescent="0.2">
      <c r="A12" s="8" t="s">
        <v>61</v>
      </c>
      <c r="C12" s="29">
        <v>55600000</v>
      </c>
      <c r="D12" s="37"/>
      <c r="E12" s="29">
        <v>576578863390</v>
      </c>
      <c r="F12" s="37"/>
      <c r="G12" s="29">
        <v>542595433826</v>
      </c>
      <c r="H12" s="37"/>
      <c r="I12" s="31">
        <f>VLOOKUP(A12,'1-2'!A:K,7,0)</f>
        <v>33983429564</v>
      </c>
      <c r="J12" s="37"/>
      <c r="K12" s="29">
        <v>68600000</v>
      </c>
      <c r="L12" s="37"/>
      <c r="M12" s="29">
        <v>694821111342</v>
      </c>
      <c r="N12" s="37"/>
      <c r="O12" s="29">
        <v>646029376039</v>
      </c>
      <c r="P12" s="37"/>
      <c r="Q12" s="34">
        <v>48791735303</v>
      </c>
      <c r="R12" s="19"/>
    </row>
    <row r="13" spans="1:18" ht="21.75" customHeight="1" x14ac:dyDescent="0.2">
      <c r="A13" s="8" t="s">
        <v>66</v>
      </c>
      <c r="C13" s="29">
        <v>4698000</v>
      </c>
      <c r="D13" s="37"/>
      <c r="E13" s="29">
        <v>28178196416</v>
      </c>
      <c r="F13" s="37"/>
      <c r="G13" s="29">
        <v>26855256166</v>
      </c>
      <c r="H13" s="37"/>
      <c r="I13" s="31">
        <f>VLOOKUP(A13,'1-2'!A:K,7,0)</f>
        <v>1322940250</v>
      </c>
      <c r="J13" s="37"/>
      <c r="K13" s="29">
        <v>4698000</v>
      </c>
      <c r="L13" s="37"/>
      <c r="M13" s="29">
        <v>28178196416</v>
      </c>
      <c r="N13" s="37"/>
      <c r="O13" s="29">
        <v>26855256166</v>
      </c>
      <c r="P13" s="37"/>
      <c r="Q13" s="34">
        <v>1322940250</v>
      </c>
      <c r="R13" s="19"/>
    </row>
    <row r="14" spans="1:18" ht="21.75" customHeight="1" x14ac:dyDescent="0.2">
      <c r="A14" s="8" t="s">
        <v>56</v>
      </c>
      <c r="C14" s="29">
        <v>4163974</v>
      </c>
      <c r="D14" s="37"/>
      <c r="E14" s="29">
        <v>84058498517</v>
      </c>
      <c r="F14" s="37"/>
      <c r="G14" s="29">
        <v>73712696577</v>
      </c>
      <c r="H14" s="37"/>
      <c r="I14" s="31">
        <f>VLOOKUP(A14,'1-2'!A:K,7,0)</f>
        <v>10345801940</v>
      </c>
      <c r="J14" s="37"/>
      <c r="K14" s="29">
        <v>4412939</v>
      </c>
      <c r="L14" s="37"/>
      <c r="M14" s="29">
        <v>87740054220</v>
      </c>
      <c r="N14" s="37"/>
      <c r="O14" s="29">
        <v>77710773343</v>
      </c>
      <c r="P14" s="37"/>
      <c r="Q14" s="34">
        <v>10029280877</v>
      </c>
      <c r="R14" s="19"/>
    </row>
    <row r="15" spans="1:18" ht="21.75" customHeight="1" x14ac:dyDescent="0.2">
      <c r="A15" s="8" t="s">
        <v>24</v>
      </c>
      <c r="C15" s="29">
        <v>200000</v>
      </c>
      <c r="D15" s="37"/>
      <c r="E15" s="29">
        <v>1433584296</v>
      </c>
      <c r="F15" s="37"/>
      <c r="G15" s="29">
        <v>1577585937</v>
      </c>
      <c r="H15" s="37"/>
      <c r="I15" s="31">
        <f>VLOOKUP(A15,'1-2'!A:K,7,0)</f>
        <v>-144001641</v>
      </c>
      <c r="J15" s="37"/>
      <c r="K15" s="29">
        <v>200000</v>
      </c>
      <c r="L15" s="37"/>
      <c r="M15" s="29">
        <v>1433584296</v>
      </c>
      <c r="N15" s="37"/>
      <c r="O15" s="29">
        <v>1577585937</v>
      </c>
      <c r="P15" s="37"/>
      <c r="Q15" s="34">
        <v>-144001641</v>
      </c>
      <c r="R15" s="19"/>
    </row>
    <row r="16" spans="1:18" ht="21.75" customHeight="1" x14ac:dyDescent="0.2">
      <c r="A16" s="8" t="s">
        <v>26</v>
      </c>
      <c r="C16" s="29">
        <v>3000000</v>
      </c>
      <c r="D16" s="37"/>
      <c r="E16" s="29">
        <v>30984538634</v>
      </c>
      <c r="F16" s="37"/>
      <c r="G16" s="29">
        <v>27215943481</v>
      </c>
      <c r="H16" s="37"/>
      <c r="I16" s="31">
        <f>VLOOKUP(A16,'1-2'!A:K,7,0)</f>
        <v>3768595153</v>
      </c>
      <c r="J16" s="37"/>
      <c r="K16" s="29">
        <v>3000000</v>
      </c>
      <c r="L16" s="37"/>
      <c r="M16" s="29">
        <v>30984538634</v>
      </c>
      <c r="N16" s="37"/>
      <c r="O16" s="29">
        <v>27215943481</v>
      </c>
      <c r="P16" s="37"/>
      <c r="Q16" s="34">
        <v>3768595153</v>
      </c>
      <c r="R16" s="19"/>
    </row>
    <row r="17" spans="1:18" ht="21.75" customHeight="1" x14ac:dyDescent="0.2">
      <c r="A17" s="8" t="s">
        <v>64</v>
      </c>
      <c r="C17" s="29">
        <v>362898</v>
      </c>
      <c r="D17" s="37"/>
      <c r="E17" s="29">
        <v>468960392</v>
      </c>
      <c r="F17" s="37"/>
      <c r="G17" s="29">
        <v>772509232</v>
      </c>
      <c r="H17" s="37"/>
      <c r="I17" s="31">
        <f>VLOOKUP(A17,'1-2'!A:K,7,0)</f>
        <v>-303548840</v>
      </c>
      <c r="J17" s="37"/>
      <c r="K17" s="29">
        <v>367898</v>
      </c>
      <c r="L17" s="37"/>
      <c r="M17" s="29">
        <v>474328263</v>
      </c>
      <c r="N17" s="37"/>
      <c r="O17" s="29">
        <v>783159392</v>
      </c>
      <c r="P17" s="37"/>
      <c r="Q17" s="34">
        <v>-308831129</v>
      </c>
      <c r="R17" s="19"/>
    </row>
    <row r="18" spans="1:18" ht="21.75" customHeight="1" x14ac:dyDescent="0.2">
      <c r="A18" s="8" t="s">
        <v>23</v>
      </c>
      <c r="C18" s="29">
        <v>1562500</v>
      </c>
      <c r="D18" s="37"/>
      <c r="E18" s="29">
        <v>5003786845</v>
      </c>
      <c r="F18" s="37"/>
      <c r="G18" s="29">
        <v>3954847834</v>
      </c>
      <c r="H18" s="37"/>
      <c r="I18" s="31">
        <f>VLOOKUP(A18,'1-2'!A:K,7,0)</f>
        <v>1048939011</v>
      </c>
      <c r="J18" s="37"/>
      <c r="K18" s="29">
        <v>3125000</v>
      </c>
      <c r="L18" s="37"/>
      <c r="M18" s="29">
        <v>10433784978</v>
      </c>
      <c r="N18" s="37"/>
      <c r="O18" s="29">
        <v>7361000579</v>
      </c>
      <c r="P18" s="37"/>
      <c r="Q18" s="34">
        <v>3072784399</v>
      </c>
      <c r="R18" s="19"/>
    </row>
    <row r="19" spans="1:18" ht="21.75" customHeight="1" x14ac:dyDescent="0.2">
      <c r="A19" s="8" t="s">
        <v>35</v>
      </c>
      <c r="C19" s="29">
        <v>700000</v>
      </c>
      <c r="D19" s="37"/>
      <c r="E19" s="29">
        <v>21054973104</v>
      </c>
      <c r="F19" s="37"/>
      <c r="G19" s="29">
        <v>22000419530</v>
      </c>
      <c r="H19" s="37"/>
      <c r="I19" s="31">
        <f>VLOOKUP(A19,'1-2'!A:K,7,0)</f>
        <v>-945446426</v>
      </c>
      <c r="J19" s="37"/>
      <c r="K19" s="29">
        <v>1122546</v>
      </c>
      <c r="L19" s="37"/>
      <c r="M19" s="29">
        <v>31812929088</v>
      </c>
      <c r="N19" s="37"/>
      <c r="O19" s="29">
        <v>35303022570</v>
      </c>
      <c r="P19" s="37"/>
      <c r="Q19" s="34">
        <v>-3490093482</v>
      </c>
      <c r="R19" s="19"/>
    </row>
    <row r="20" spans="1:18" ht="21.75" customHeight="1" x14ac:dyDescent="0.2">
      <c r="A20" s="8" t="s">
        <v>73</v>
      </c>
      <c r="C20" s="29">
        <v>800000</v>
      </c>
      <c r="D20" s="37"/>
      <c r="E20" s="29">
        <v>5757537624</v>
      </c>
      <c r="F20" s="37"/>
      <c r="G20" s="29">
        <v>5344724885</v>
      </c>
      <c r="H20" s="37"/>
      <c r="I20" s="31">
        <f>VLOOKUP(A20,'1-2'!A:K,7,0)</f>
        <v>412812739</v>
      </c>
      <c r="J20" s="37"/>
      <c r="K20" s="29">
        <v>3790285</v>
      </c>
      <c r="L20" s="37"/>
      <c r="M20" s="29">
        <v>23000250490</v>
      </c>
      <c r="N20" s="37"/>
      <c r="O20" s="29">
        <v>26987813127</v>
      </c>
      <c r="P20" s="37"/>
      <c r="Q20" s="34">
        <v>-3987562637</v>
      </c>
      <c r="R20" s="19"/>
    </row>
    <row r="21" spans="1:18" ht="21.75" customHeight="1" x14ac:dyDescent="0.2">
      <c r="A21" s="8" t="s">
        <v>54</v>
      </c>
      <c r="C21" s="29">
        <v>1738642</v>
      </c>
      <c r="D21" s="37"/>
      <c r="E21" s="29">
        <v>7741042667</v>
      </c>
      <c r="F21" s="37"/>
      <c r="G21" s="29">
        <v>5368123887</v>
      </c>
      <c r="H21" s="37"/>
      <c r="I21" s="31">
        <v>2372918780</v>
      </c>
      <c r="J21" s="37"/>
      <c r="K21" s="29">
        <v>1738642</v>
      </c>
      <c r="L21" s="37"/>
      <c r="M21" s="29">
        <v>7741042667</v>
      </c>
      <c r="N21" s="37"/>
      <c r="O21" s="29">
        <v>5368123887</v>
      </c>
      <c r="P21" s="37"/>
      <c r="Q21" s="34">
        <v>2372918780</v>
      </c>
      <c r="R21" s="19"/>
    </row>
    <row r="22" spans="1:18" ht="21.75" customHeight="1" x14ac:dyDescent="0.2">
      <c r="A22" s="8" t="s">
        <v>60</v>
      </c>
      <c r="C22" s="29">
        <v>1600000</v>
      </c>
      <c r="D22" s="37"/>
      <c r="E22" s="29">
        <v>7900928136</v>
      </c>
      <c r="F22" s="37"/>
      <c r="G22" s="29">
        <v>7480450015</v>
      </c>
      <c r="H22" s="37"/>
      <c r="I22" s="31">
        <f>VLOOKUP(A22,'1-2'!A:K,7,0)</f>
        <v>420478121</v>
      </c>
      <c r="J22" s="37"/>
      <c r="K22" s="29">
        <v>7200000</v>
      </c>
      <c r="L22" s="37"/>
      <c r="M22" s="29">
        <v>29211372144</v>
      </c>
      <c r="N22" s="37"/>
      <c r="O22" s="29">
        <v>33699990462</v>
      </c>
      <c r="P22" s="37"/>
      <c r="Q22" s="34">
        <v>-4488618318</v>
      </c>
      <c r="R22" s="19"/>
    </row>
    <row r="23" spans="1:18" ht="21.75" customHeight="1" x14ac:dyDescent="0.2">
      <c r="A23" s="8" t="s">
        <v>88</v>
      </c>
      <c r="C23" s="29">
        <v>5120</v>
      </c>
      <c r="D23" s="37"/>
      <c r="E23" s="29">
        <v>19554000</v>
      </c>
      <c r="F23" s="37"/>
      <c r="G23" s="29">
        <v>16769008</v>
      </c>
      <c r="H23" s="37"/>
      <c r="I23" s="31">
        <f>VLOOKUP(A23,'1-2'!A:K,7,0)</f>
        <v>2784992</v>
      </c>
      <c r="J23" s="37"/>
      <c r="K23" s="29">
        <v>5120</v>
      </c>
      <c r="L23" s="37"/>
      <c r="M23" s="29">
        <v>19554000</v>
      </c>
      <c r="N23" s="37"/>
      <c r="O23" s="29">
        <v>16769008</v>
      </c>
      <c r="P23" s="37"/>
      <c r="Q23" s="34">
        <v>2784992</v>
      </c>
      <c r="R23" s="19"/>
    </row>
    <row r="24" spans="1:18" ht="21.75" customHeight="1" x14ac:dyDescent="0.2">
      <c r="A24" s="8" t="s">
        <v>48</v>
      </c>
      <c r="C24" s="29">
        <v>5445814</v>
      </c>
      <c r="D24" s="37"/>
      <c r="E24" s="29">
        <v>79164112013</v>
      </c>
      <c r="F24" s="37"/>
      <c r="G24" s="29">
        <v>79164112013</v>
      </c>
      <c r="H24" s="37"/>
      <c r="I24" s="31">
        <v>0</v>
      </c>
      <c r="J24" s="37"/>
      <c r="K24" s="29">
        <v>5445814</v>
      </c>
      <c r="L24" s="37"/>
      <c r="M24" s="29">
        <v>79164112013</v>
      </c>
      <c r="N24" s="37"/>
      <c r="O24" s="29">
        <v>79164112013</v>
      </c>
      <c r="P24" s="37"/>
      <c r="Q24" s="34">
        <v>0</v>
      </c>
      <c r="R24" s="19"/>
    </row>
    <row r="25" spans="1:18" ht="21.75" customHeight="1" x14ac:dyDescent="0.2">
      <c r="A25" s="8" t="s">
        <v>63</v>
      </c>
      <c r="C25" s="29">
        <v>7800000</v>
      </c>
      <c r="D25" s="37"/>
      <c r="E25" s="29">
        <v>24935545693</v>
      </c>
      <c r="F25" s="37"/>
      <c r="G25" s="29">
        <v>20129755960</v>
      </c>
      <c r="H25" s="37"/>
      <c r="I25" s="31">
        <f>VLOOKUP(A25,'1-2'!A:K,7,0)</f>
        <v>4805789733</v>
      </c>
      <c r="J25" s="37"/>
      <c r="K25" s="29">
        <v>8060373</v>
      </c>
      <c r="L25" s="37"/>
      <c r="M25" s="29">
        <v>26001109115</v>
      </c>
      <c r="N25" s="37"/>
      <c r="O25" s="29">
        <v>21196487462</v>
      </c>
      <c r="P25" s="37"/>
      <c r="Q25" s="34">
        <v>4804621653</v>
      </c>
      <c r="R25" s="19"/>
    </row>
    <row r="26" spans="1:18" ht="21.75" customHeight="1" x14ac:dyDescent="0.2">
      <c r="A26" s="8" t="s">
        <v>59</v>
      </c>
      <c r="C26" s="29">
        <v>5490103</v>
      </c>
      <c r="D26" s="37"/>
      <c r="E26" s="29">
        <v>46701061302</v>
      </c>
      <c r="F26" s="37"/>
      <c r="G26" s="29">
        <v>30579329443</v>
      </c>
      <c r="H26" s="37"/>
      <c r="I26" s="31">
        <f>VLOOKUP(A26,'1-2'!A:K,7,0)</f>
        <v>16121731859</v>
      </c>
      <c r="J26" s="37"/>
      <c r="K26" s="29">
        <v>6587068</v>
      </c>
      <c r="L26" s="37"/>
      <c r="M26" s="29">
        <v>66203252091</v>
      </c>
      <c r="N26" s="37"/>
      <c r="O26" s="29">
        <v>50484292707</v>
      </c>
      <c r="P26" s="37"/>
      <c r="Q26" s="34">
        <v>15718959384</v>
      </c>
      <c r="R26" s="19"/>
    </row>
    <row r="27" spans="1:18" ht="21.75" customHeight="1" x14ac:dyDescent="0.2">
      <c r="A27" s="8" t="s">
        <v>20</v>
      </c>
      <c r="C27" s="29">
        <v>528808</v>
      </c>
      <c r="D27" s="37"/>
      <c r="E27" s="29">
        <v>3632321633</v>
      </c>
      <c r="F27" s="37"/>
      <c r="G27" s="29">
        <v>2676855612</v>
      </c>
      <c r="H27" s="37"/>
      <c r="I27" s="31">
        <f>VLOOKUP(A27,'1-2'!A:K,7,0)</f>
        <v>955466021</v>
      </c>
      <c r="J27" s="37"/>
      <c r="K27" s="29">
        <v>528808</v>
      </c>
      <c r="L27" s="37"/>
      <c r="M27" s="29">
        <v>3632321633</v>
      </c>
      <c r="N27" s="37"/>
      <c r="O27" s="29">
        <v>2676855612</v>
      </c>
      <c r="P27" s="37"/>
      <c r="Q27" s="34">
        <v>955466021</v>
      </c>
      <c r="R27" s="19"/>
    </row>
    <row r="28" spans="1:18" ht="21.75" customHeight="1" x14ac:dyDescent="0.2">
      <c r="A28" s="8" t="s">
        <v>91</v>
      </c>
      <c r="C28" s="29">
        <v>9000</v>
      </c>
      <c r="D28" s="37"/>
      <c r="E28" s="29">
        <v>3320775</v>
      </c>
      <c r="F28" s="37"/>
      <c r="G28" s="29">
        <v>-59597657</v>
      </c>
      <c r="H28" s="37"/>
      <c r="I28" s="31">
        <f>VLOOKUP(A28,'1-2'!A:K,7,0)</f>
        <v>62918432</v>
      </c>
      <c r="J28" s="37"/>
      <c r="K28" s="29">
        <v>9000</v>
      </c>
      <c r="L28" s="37"/>
      <c r="M28" s="29">
        <v>3320775</v>
      </c>
      <c r="N28" s="37"/>
      <c r="O28" s="29">
        <v>-59597657</v>
      </c>
      <c r="P28" s="37"/>
      <c r="Q28" s="34">
        <v>62918432</v>
      </c>
      <c r="R28" s="19"/>
    </row>
    <row r="29" spans="1:18" ht="21.75" customHeight="1" x14ac:dyDescent="0.2">
      <c r="A29" s="8" t="s">
        <v>96</v>
      </c>
      <c r="C29" s="29">
        <v>250004</v>
      </c>
      <c r="D29" s="37"/>
      <c r="E29" s="29">
        <v>2201857969</v>
      </c>
      <c r="F29" s="37"/>
      <c r="G29" s="29">
        <v>1770742346</v>
      </c>
      <c r="H29" s="37"/>
      <c r="I29" s="31">
        <f>VLOOKUP(A29,'1-2'!A:K,7,0)</f>
        <v>431115623</v>
      </c>
      <c r="J29" s="37"/>
      <c r="K29" s="29">
        <v>250004</v>
      </c>
      <c r="L29" s="37"/>
      <c r="M29" s="29">
        <v>2201857969</v>
      </c>
      <c r="N29" s="37"/>
      <c r="O29" s="29">
        <v>1770742346</v>
      </c>
      <c r="P29" s="37"/>
      <c r="Q29" s="34">
        <v>431115623</v>
      </c>
      <c r="R29" s="19"/>
    </row>
    <row r="30" spans="1:18" ht="21.75" customHeight="1" x14ac:dyDescent="0.2">
      <c r="A30" s="8" t="s">
        <v>76</v>
      </c>
      <c r="C30" s="29">
        <v>1220909</v>
      </c>
      <c r="D30" s="37"/>
      <c r="E30" s="29">
        <v>7645960961</v>
      </c>
      <c r="F30" s="37"/>
      <c r="G30" s="29">
        <v>5916497235</v>
      </c>
      <c r="H30" s="37"/>
      <c r="I30" s="31">
        <f>VLOOKUP(A30,'1-2'!A:K,7,0)</f>
        <v>1729463726</v>
      </c>
      <c r="J30" s="37"/>
      <c r="K30" s="29">
        <v>2148290</v>
      </c>
      <c r="L30" s="37"/>
      <c r="M30" s="29">
        <v>12087549425</v>
      </c>
      <c r="N30" s="37"/>
      <c r="O30" s="29">
        <v>10413273787</v>
      </c>
      <c r="P30" s="37"/>
      <c r="Q30" s="34">
        <v>1674275638</v>
      </c>
      <c r="R30" s="19"/>
    </row>
    <row r="31" spans="1:18" ht="21.75" customHeight="1" x14ac:dyDescent="0.2">
      <c r="A31" s="8" t="s">
        <v>25</v>
      </c>
      <c r="C31" s="29">
        <v>3410782</v>
      </c>
      <c r="D31" s="37"/>
      <c r="E31" s="29">
        <v>17697679444</v>
      </c>
      <c r="F31" s="37"/>
      <c r="G31" s="29">
        <v>16726215214</v>
      </c>
      <c r="H31" s="37"/>
      <c r="I31" s="31">
        <f>VLOOKUP(A31,'1-2'!A:K,7,0)</f>
        <v>971464230</v>
      </c>
      <c r="J31" s="37"/>
      <c r="K31" s="29">
        <v>3410782</v>
      </c>
      <c r="L31" s="37"/>
      <c r="M31" s="29">
        <v>17697679444</v>
      </c>
      <c r="N31" s="37"/>
      <c r="O31" s="29">
        <v>16726215214</v>
      </c>
      <c r="P31" s="37"/>
      <c r="Q31" s="34">
        <v>971464230</v>
      </c>
      <c r="R31" s="19"/>
    </row>
    <row r="32" spans="1:18" ht="21.75" customHeight="1" x14ac:dyDescent="0.2">
      <c r="A32" s="8" t="s">
        <v>22</v>
      </c>
      <c r="C32" s="29">
        <v>48419000</v>
      </c>
      <c r="D32" s="37"/>
      <c r="E32" s="29">
        <v>154720269491</v>
      </c>
      <c r="F32" s="37"/>
      <c r="G32" s="29">
        <v>156101973237</v>
      </c>
      <c r="H32" s="37"/>
      <c r="I32" s="31">
        <f>VLOOKUP(A32,'1-2'!A:K,7,0)</f>
        <v>-1381703746</v>
      </c>
      <c r="J32" s="37"/>
      <c r="K32" s="29">
        <v>48419000</v>
      </c>
      <c r="L32" s="37"/>
      <c r="M32" s="29">
        <v>154720269491</v>
      </c>
      <c r="N32" s="37"/>
      <c r="O32" s="29">
        <v>156101973237</v>
      </c>
      <c r="P32" s="37"/>
      <c r="Q32" s="34">
        <v>-1381703746</v>
      </c>
      <c r="R32" s="19"/>
    </row>
    <row r="33" spans="1:18" ht="21.75" customHeight="1" x14ac:dyDescent="0.2">
      <c r="A33" s="8" t="s">
        <v>90</v>
      </c>
      <c r="C33" s="29">
        <v>9000</v>
      </c>
      <c r="D33" s="37"/>
      <c r="E33" s="29">
        <v>5103675</v>
      </c>
      <c r="F33" s="37"/>
      <c r="G33" s="29">
        <v>-20300585</v>
      </c>
      <c r="H33" s="37"/>
      <c r="I33" s="31">
        <f>VLOOKUP(A33,'1-2'!A:K,7,0)</f>
        <v>25404260</v>
      </c>
      <c r="J33" s="37"/>
      <c r="K33" s="29">
        <v>9000</v>
      </c>
      <c r="L33" s="37"/>
      <c r="M33" s="29">
        <v>5103675</v>
      </c>
      <c r="N33" s="37"/>
      <c r="O33" s="29">
        <v>-20300585</v>
      </c>
      <c r="P33" s="37"/>
      <c r="Q33" s="34">
        <v>25404260</v>
      </c>
      <c r="R33" s="19"/>
    </row>
    <row r="34" spans="1:18" ht="21.75" customHeight="1" x14ac:dyDescent="0.2">
      <c r="A34" s="8" t="s">
        <v>67</v>
      </c>
      <c r="C34" s="29">
        <v>1200000</v>
      </c>
      <c r="D34" s="37"/>
      <c r="E34" s="29">
        <v>5241304572</v>
      </c>
      <c r="F34" s="37"/>
      <c r="G34" s="29">
        <v>5361119911</v>
      </c>
      <c r="H34" s="37"/>
      <c r="I34" s="31">
        <f>VLOOKUP(A34,'1-2'!A:K,7,0)</f>
        <v>-119815339</v>
      </c>
      <c r="J34" s="37"/>
      <c r="K34" s="29">
        <v>1200000</v>
      </c>
      <c r="L34" s="37"/>
      <c r="M34" s="29">
        <v>5241304572</v>
      </c>
      <c r="N34" s="37"/>
      <c r="O34" s="29">
        <v>5361119911</v>
      </c>
      <c r="P34" s="37"/>
      <c r="Q34" s="34">
        <v>-119815339</v>
      </c>
      <c r="R34" s="19"/>
    </row>
    <row r="35" spans="1:18" ht="21.75" customHeight="1" x14ac:dyDescent="0.2">
      <c r="A35" s="8" t="s">
        <v>82</v>
      </c>
      <c r="C35" s="29">
        <v>4470139</v>
      </c>
      <c r="D35" s="37"/>
      <c r="E35" s="29">
        <v>8470709708</v>
      </c>
      <c r="F35" s="37"/>
      <c r="G35" s="29">
        <v>8840180707</v>
      </c>
      <c r="H35" s="37"/>
      <c r="I35" s="31">
        <f>VLOOKUP(A35,'1-2'!A:K,7,0)</f>
        <v>-369470999</v>
      </c>
      <c r="J35" s="37"/>
      <c r="K35" s="29">
        <v>4470139</v>
      </c>
      <c r="L35" s="37"/>
      <c r="M35" s="29">
        <v>8470709708</v>
      </c>
      <c r="N35" s="37"/>
      <c r="O35" s="29">
        <v>8840180707</v>
      </c>
      <c r="P35" s="37"/>
      <c r="Q35" s="34">
        <v>-369470999</v>
      </c>
      <c r="R35" s="19"/>
    </row>
    <row r="36" spans="1:18" ht="21.75" customHeight="1" x14ac:dyDescent="0.2">
      <c r="A36" s="8" t="s">
        <v>51</v>
      </c>
      <c r="C36" s="29">
        <v>173246</v>
      </c>
      <c r="D36" s="37"/>
      <c r="E36" s="29">
        <v>4236493591</v>
      </c>
      <c r="F36" s="37"/>
      <c r="G36" s="29">
        <v>4538344465</v>
      </c>
      <c r="H36" s="37"/>
      <c r="I36" s="31">
        <f>VLOOKUP(A36,'1-2'!A:K,7,0)</f>
        <v>-301850874</v>
      </c>
      <c r="J36" s="37"/>
      <c r="K36" s="29">
        <v>1000000</v>
      </c>
      <c r="L36" s="37"/>
      <c r="M36" s="29">
        <v>23172367282</v>
      </c>
      <c r="N36" s="37"/>
      <c r="O36" s="29">
        <v>26203624342</v>
      </c>
      <c r="P36" s="37"/>
      <c r="Q36" s="34">
        <v>-3031257060</v>
      </c>
      <c r="R36" s="19"/>
    </row>
    <row r="37" spans="1:18" ht="21.75" customHeight="1" x14ac:dyDescent="0.2">
      <c r="A37" s="8" t="s">
        <v>83</v>
      </c>
      <c r="C37" s="29">
        <v>400000</v>
      </c>
      <c r="D37" s="37"/>
      <c r="E37" s="29">
        <v>811144812</v>
      </c>
      <c r="F37" s="37"/>
      <c r="G37" s="29">
        <v>827612271</v>
      </c>
      <c r="H37" s="37"/>
      <c r="I37" s="31">
        <f>VLOOKUP(A37,'1-2'!A:K,7,0)</f>
        <v>-16467459</v>
      </c>
      <c r="J37" s="37"/>
      <c r="K37" s="29">
        <v>400000</v>
      </c>
      <c r="L37" s="37"/>
      <c r="M37" s="29">
        <v>811144812</v>
      </c>
      <c r="N37" s="37"/>
      <c r="O37" s="29">
        <v>827612271</v>
      </c>
      <c r="P37" s="37"/>
      <c r="Q37" s="34">
        <v>-16467459</v>
      </c>
      <c r="R37" s="19"/>
    </row>
    <row r="38" spans="1:18" ht="21.75" customHeight="1" x14ac:dyDescent="0.2">
      <c r="A38" s="8" t="s">
        <v>57</v>
      </c>
      <c r="C38" s="29">
        <v>82063330</v>
      </c>
      <c r="D38" s="37"/>
      <c r="E38" s="29">
        <v>119401527138</v>
      </c>
      <c r="F38" s="37"/>
      <c r="G38" s="29">
        <v>118073381565</v>
      </c>
      <c r="H38" s="37"/>
      <c r="I38" s="31">
        <f>VLOOKUP(A38,'1-2'!A:K,7,0)</f>
        <v>1328145573</v>
      </c>
      <c r="J38" s="37"/>
      <c r="K38" s="29">
        <v>82063330</v>
      </c>
      <c r="L38" s="37"/>
      <c r="M38" s="29">
        <v>119401527138</v>
      </c>
      <c r="N38" s="37"/>
      <c r="O38" s="29">
        <v>118073381565</v>
      </c>
      <c r="P38" s="37"/>
      <c r="Q38" s="34">
        <v>1328145573</v>
      </c>
      <c r="R38" s="19"/>
    </row>
    <row r="39" spans="1:18" ht="21.75" customHeight="1" x14ac:dyDescent="0.2">
      <c r="A39" s="8" t="s">
        <v>43</v>
      </c>
      <c r="C39" s="29">
        <v>600000</v>
      </c>
      <c r="D39" s="37"/>
      <c r="E39" s="29">
        <v>3864866425</v>
      </c>
      <c r="F39" s="37"/>
      <c r="G39" s="29">
        <v>3043150281</v>
      </c>
      <c r="H39" s="37"/>
      <c r="I39" s="31">
        <f>VLOOKUP(A39,'1-2'!A:K,7,0)</f>
        <v>821716144</v>
      </c>
      <c r="J39" s="37"/>
      <c r="K39" s="29">
        <v>4600001</v>
      </c>
      <c r="L39" s="37"/>
      <c r="M39" s="29">
        <v>26937262919</v>
      </c>
      <c r="N39" s="37"/>
      <c r="O39" s="29">
        <v>23346945402</v>
      </c>
      <c r="P39" s="37"/>
      <c r="Q39" s="34">
        <v>3590317517</v>
      </c>
      <c r="R39" s="19"/>
    </row>
    <row r="40" spans="1:18" ht="21.75" customHeight="1" x14ac:dyDescent="0.2">
      <c r="A40" s="8" t="s">
        <v>69</v>
      </c>
      <c r="C40" s="29">
        <v>36048045</v>
      </c>
      <c r="D40" s="37"/>
      <c r="E40" s="29">
        <v>55880180152</v>
      </c>
      <c r="F40" s="37"/>
      <c r="G40" s="29">
        <v>53465722734</v>
      </c>
      <c r="H40" s="37"/>
      <c r="I40" s="31">
        <f>VLOOKUP(A40,'1-2'!A:K,7,0)</f>
        <v>2414457418</v>
      </c>
      <c r="J40" s="37"/>
      <c r="K40" s="29">
        <v>58848045</v>
      </c>
      <c r="L40" s="37"/>
      <c r="M40" s="29">
        <v>95155447447</v>
      </c>
      <c r="N40" s="37"/>
      <c r="O40" s="29">
        <v>88226376916</v>
      </c>
      <c r="P40" s="37"/>
      <c r="Q40" s="34">
        <v>6929070531</v>
      </c>
      <c r="R40" s="19"/>
    </row>
    <row r="41" spans="1:18" ht="21.75" customHeight="1" x14ac:dyDescent="0.2">
      <c r="A41" s="8" t="s">
        <v>40</v>
      </c>
      <c r="C41" s="29">
        <v>0</v>
      </c>
      <c r="D41" s="37"/>
      <c r="E41" s="29">
        <v>0</v>
      </c>
      <c r="F41" s="37"/>
      <c r="G41" s="29">
        <v>0</v>
      </c>
      <c r="H41" s="37"/>
      <c r="I41" s="31">
        <f>VLOOKUP(A41,'1-2'!A:K,7,0)</f>
        <v>0</v>
      </c>
      <c r="J41" s="37"/>
      <c r="K41" s="29">
        <v>978961</v>
      </c>
      <c r="L41" s="37"/>
      <c r="M41" s="29">
        <v>10697667152</v>
      </c>
      <c r="N41" s="37"/>
      <c r="O41" s="29">
        <v>11782572236</v>
      </c>
      <c r="P41" s="37"/>
      <c r="Q41" s="34">
        <v>-1084905084</v>
      </c>
      <c r="R41" s="19"/>
    </row>
    <row r="42" spans="1:18" ht="21.75" customHeight="1" x14ac:dyDescent="0.2">
      <c r="A42" s="8" t="s">
        <v>75</v>
      </c>
      <c r="C42" s="29">
        <v>0</v>
      </c>
      <c r="D42" s="37"/>
      <c r="E42" s="29">
        <v>0</v>
      </c>
      <c r="F42" s="37"/>
      <c r="G42" s="29">
        <v>0</v>
      </c>
      <c r="H42" s="37"/>
      <c r="I42" s="31">
        <f>VLOOKUP(A42,'1-2'!A:K,7,0)</f>
        <v>0</v>
      </c>
      <c r="J42" s="37"/>
      <c r="K42" s="29">
        <v>1020000</v>
      </c>
      <c r="L42" s="37"/>
      <c r="M42" s="29">
        <v>9081342617</v>
      </c>
      <c r="N42" s="37"/>
      <c r="O42" s="29">
        <v>8576706123</v>
      </c>
      <c r="P42" s="37"/>
      <c r="Q42" s="34">
        <v>504636494</v>
      </c>
      <c r="R42" s="19"/>
    </row>
    <row r="43" spans="1:18" ht="21.75" customHeight="1" x14ac:dyDescent="0.2">
      <c r="A43" s="8" t="s">
        <v>41</v>
      </c>
      <c r="C43" s="29">
        <v>0</v>
      </c>
      <c r="D43" s="37"/>
      <c r="E43" s="29">
        <v>0</v>
      </c>
      <c r="F43" s="37"/>
      <c r="G43" s="29">
        <v>0</v>
      </c>
      <c r="H43" s="37"/>
      <c r="I43" s="31">
        <f>VLOOKUP(A43,'1-2'!A:K,7,0)</f>
        <v>0</v>
      </c>
      <c r="J43" s="37"/>
      <c r="K43" s="29">
        <v>410000</v>
      </c>
      <c r="L43" s="37"/>
      <c r="M43" s="29">
        <v>2081938341</v>
      </c>
      <c r="N43" s="37"/>
      <c r="O43" s="29">
        <v>2195025417</v>
      </c>
      <c r="P43" s="37"/>
      <c r="Q43" s="34">
        <v>-113087076</v>
      </c>
      <c r="R43" s="19"/>
    </row>
    <row r="44" spans="1:18" ht="21.75" customHeight="1" x14ac:dyDescent="0.2">
      <c r="A44" s="8" t="s">
        <v>151</v>
      </c>
      <c r="C44" s="29">
        <v>0</v>
      </c>
      <c r="D44" s="37"/>
      <c r="E44" s="29">
        <v>0</v>
      </c>
      <c r="F44" s="37"/>
      <c r="G44" s="29">
        <v>0</v>
      </c>
      <c r="H44" s="37"/>
      <c r="I44" s="31">
        <f>VLOOKUP(A44,'1-2'!A:K,7,0)</f>
        <v>0</v>
      </c>
      <c r="J44" s="37"/>
      <c r="K44" s="29">
        <v>124203</v>
      </c>
      <c r="L44" s="37"/>
      <c r="M44" s="29">
        <v>829604757</v>
      </c>
      <c r="N44" s="37"/>
      <c r="O44" s="29">
        <v>985215534</v>
      </c>
      <c r="P44" s="37"/>
      <c r="Q44" s="34">
        <v>-155610777</v>
      </c>
      <c r="R44" s="19"/>
    </row>
    <row r="45" spans="1:18" ht="21.75" customHeight="1" x14ac:dyDescent="0.2">
      <c r="A45" s="8" t="s">
        <v>152</v>
      </c>
      <c r="C45" s="29">
        <v>0</v>
      </c>
      <c r="D45" s="37"/>
      <c r="E45" s="29">
        <v>0</v>
      </c>
      <c r="F45" s="37"/>
      <c r="G45" s="29">
        <v>0</v>
      </c>
      <c r="H45" s="37"/>
      <c r="I45" s="31">
        <f>VLOOKUP(A45,'1-2'!A:K,7,0)</f>
        <v>0</v>
      </c>
      <c r="J45" s="37"/>
      <c r="K45" s="29">
        <v>842557</v>
      </c>
      <c r="L45" s="37"/>
      <c r="M45" s="29">
        <v>6645945880</v>
      </c>
      <c r="N45" s="37"/>
      <c r="O45" s="29">
        <v>5918447504</v>
      </c>
      <c r="P45" s="37"/>
      <c r="Q45" s="34">
        <v>727498376</v>
      </c>
      <c r="R45" s="19"/>
    </row>
    <row r="46" spans="1:18" ht="21.75" customHeight="1" x14ac:dyDescent="0.2">
      <c r="A46" s="8" t="s">
        <v>39</v>
      </c>
      <c r="C46" s="29">
        <v>0</v>
      </c>
      <c r="D46" s="37"/>
      <c r="E46" s="29">
        <v>0</v>
      </c>
      <c r="F46" s="37"/>
      <c r="G46" s="29">
        <v>0</v>
      </c>
      <c r="H46" s="37"/>
      <c r="I46" s="31">
        <f>VLOOKUP(A46,'1-2'!A:K,7,0)</f>
        <v>0</v>
      </c>
      <c r="J46" s="37"/>
      <c r="K46" s="29">
        <v>148000</v>
      </c>
      <c r="L46" s="37"/>
      <c r="M46" s="29">
        <v>2869444689</v>
      </c>
      <c r="N46" s="37"/>
      <c r="O46" s="29">
        <v>4134729344</v>
      </c>
      <c r="P46" s="37"/>
      <c r="Q46" s="34">
        <v>-1265284655</v>
      </c>
      <c r="R46" s="19"/>
    </row>
    <row r="47" spans="1:18" ht="21.75" customHeight="1" x14ac:dyDescent="0.2">
      <c r="A47" s="8" t="s">
        <v>153</v>
      </c>
      <c r="C47" s="29">
        <v>0</v>
      </c>
      <c r="D47" s="37"/>
      <c r="E47" s="29">
        <v>0</v>
      </c>
      <c r="F47" s="37"/>
      <c r="G47" s="29">
        <v>0</v>
      </c>
      <c r="H47" s="37"/>
      <c r="I47" s="31">
        <f>VLOOKUP(A47,'1-2'!A:K,7,0)</f>
        <v>0</v>
      </c>
      <c r="J47" s="37"/>
      <c r="K47" s="29">
        <v>1470466</v>
      </c>
      <c r="L47" s="37"/>
      <c r="M47" s="29">
        <v>14282417655</v>
      </c>
      <c r="N47" s="37"/>
      <c r="O47" s="29">
        <v>18368932078</v>
      </c>
      <c r="P47" s="37"/>
      <c r="Q47" s="34">
        <v>-4086514423</v>
      </c>
      <c r="R47" s="19"/>
    </row>
    <row r="48" spans="1:18" ht="21.75" customHeight="1" x14ac:dyDescent="0.2">
      <c r="A48" s="8" t="s">
        <v>34</v>
      </c>
      <c r="C48" s="29">
        <v>0</v>
      </c>
      <c r="D48" s="37"/>
      <c r="E48" s="29">
        <v>0</v>
      </c>
      <c r="F48" s="37"/>
      <c r="G48" s="29">
        <v>0</v>
      </c>
      <c r="H48" s="37"/>
      <c r="I48" s="31">
        <f>VLOOKUP(A48,'1-2'!A:K,7,0)</f>
        <v>0</v>
      </c>
      <c r="J48" s="37"/>
      <c r="K48" s="29">
        <v>90000</v>
      </c>
      <c r="L48" s="37"/>
      <c r="M48" s="29">
        <v>12310315205</v>
      </c>
      <c r="N48" s="37"/>
      <c r="O48" s="29">
        <v>10414070377</v>
      </c>
      <c r="P48" s="37"/>
      <c r="Q48" s="34">
        <v>1896244828</v>
      </c>
      <c r="R48" s="19"/>
    </row>
    <row r="49" spans="1:18" ht="21.75" customHeight="1" x14ac:dyDescent="0.2">
      <c r="A49" s="8" t="s">
        <v>74</v>
      </c>
      <c r="C49" s="29">
        <v>0</v>
      </c>
      <c r="D49" s="37"/>
      <c r="E49" s="29">
        <v>0</v>
      </c>
      <c r="F49" s="37"/>
      <c r="G49" s="29">
        <v>0</v>
      </c>
      <c r="H49" s="37"/>
      <c r="I49" s="31">
        <f>VLOOKUP(A49,'1-2'!A:K,7,0)</f>
        <v>0</v>
      </c>
      <c r="J49" s="37"/>
      <c r="K49" s="29">
        <v>125000</v>
      </c>
      <c r="L49" s="37"/>
      <c r="M49" s="29">
        <v>3162321591</v>
      </c>
      <c r="N49" s="37"/>
      <c r="O49" s="29">
        <v>2395762128</v>
      </c>
      <c r="P49" s="37"/>
      <c r="Q49" s="34">
        <v>766559463</v>
      </c>
      <c r="R49" s="19"/>
    </row>
    <row r="50" spans="1:18" ht="21.75" customHeight="1" x14ac:dyDescent="0.2">
      <c r="A50" s="8" t="s">
        <v>55</v>
      </c>
      <c r="C50" s="29">
        <v>0</v>
      </c>
      <c r="D50" s="37"/>
      <c r="E50" s="29">
        <v>0</v>
      </c>
      <c r="F50" s="37"/>
      <c r="G50" s="29">
        <v>0</v>
      </c>
      <c r="H50" s="37"/>
      <c r="I50" s="31">
        <f>VLOOKUP(A50,'1-2'!A:K,7,0)</f>
        <v>0</v>
      </c>
      <c r="J50" s="37"/>
      <c r="K50" s="29">
        <v>200000</v>
      </c>
      <c r="L50" s="37"/>
      <c r="M50" s="29">
        <v>693846910</v>
      </c>
      <c r="N50" s="37"/>
      <c r="O50" s="29">
        <v>892281203</v>
      </c>
      <c r="P50" s="37"/>
      <c r="Q50" s="34">
        <v>-198434293</v>
      </c>
      <c r="R50" s="19"/>
    </row>
    <row r="51" spans="1:18" ht="21.75" customHeight="1" x14ac:dyDescent="0.2">
      <c r="A51" s="8" t="s">
        <v>154</v>
      </c>
      <c r="C51" s="29">
        <v>0</v>
      </c>
      <c r="D51" s="37"/>
      <c r="E51" s="29">
        <v>0</v>
      </c>
      <c r="F51" s="37"/>
      <c r="G51" s="29">
        <v>0</v>
      </c>
      <c r="H51" s="37"/>
      <c r="I51" s="31">
        <f>VLOOKUP(A51,'1-2'!A:K,7,0)</f>
        <v>0</v>
      </c>
      <c r="J51" s="37"/>
      <c r="K51" s="29">
        <v>1252878</v>
      </c>
      <c r="L51" s="37"/>
      <c r="M51" s="29">
        <v>4787823754</v>
      </c>
      <c r="N51" s="37"/>
      <c r="O51" s="29">
        <v>4344812981</v>
      </c>
      <c r="P51" s="37"/>
      <c r="Q51" s="34">
        <v>443010773</v>
      </c>
      <c r="R51" s="19"/>
    </row>
    <row r="52" spans="1:18" ht="21.75" customHeight="1" x14ac:dyDescent="0.2">
      <c r="A52" s="8" t="s">
        <v>155</v>
      </c>
      <c r="C52" s="29">
        <v>0</v>
      </c>
      <c r="D52" s="37"/>
      <c r="E52" s="29">
        <v>0</v>
      </c>
      <c r="F52" s="37"/>
      <c r="G52" s="29">
        <v>0</v>
      </c>
      <c r="H52" s="37"/>
      <c r="I52" s="31">
        <f>VLOOKUP(A52,'1-2'!A:K,7,0)</f>
        <v>0</v>
      </c>
      <c r="J52" s="37"/>
      <c r="K52" s="29">
        <v>1250000</v>
      </c>
      <c r="L52" s="37"/>
      <c r="M52" s="29">
        <v>63828314616</v>
      </c>
      <c r="N52" s="37"/>
      <c r="O52" s="29">
        <v>54388220009</v>
      </c>
      <c r="P52" s="37"/>
      <c r="Q52" s="34">
        <v>9440094607</v>
      </c>
      <c r="R52" s="19"/>
    </row>
    <row r="53" spans="1:18" ht="21.75" customHeight="1" x14ac:dyDescent="0.2">
      <c r="A53" s="8" t="s">
        <v>156</v>
      </c>
      <c r="C53" s="29">
        <v>0</v>
      </c>
      <c r="D53" s="37"/>
      <c r="E53" s="29">
        <v>0</v>
      </c>
      <c r="F53" s="37"/>
      <c r="G53" s="29">
        <v>0</v>
      </c>
      <c r="H53" s="37"/>
      <c r="I53" s="31">
        <f>VLOOKUP(A53,'1-2'!A:K,7,0)</f>
        <v>0</v>
      </c>
      <c r="J53" s="37"/>
      <c r="K53" s="29">
        <v>24000</v>
      </c>
      <c r="L53" s="37"/>
      <c r="M53" s="29">
        <v>3259200</v>
      </c>
      <c r="N53" s="37"/>
      <c r="O53" s="29">
        <v>479328947</v>
      </c>
      <c r="P53" s="37"/>
      <c r="Q53" s="34">
        <v>-476069747</v>
      </c>
      <c r="R53" s="19"/>
    </row>
    <row r="54" spans="1:18" ht="21.75" customHeight="1" x14ac:dyDescent="0.2">
      <c r="A54" s="8" t="s">
        <v>157</v>
      </c>
      <c r="C54" s="29">
        <v>0</v>
      </c>
      <c r="D54" s="37"/>
      <c r="E54" s="29">
        <v>0</v>
      </c>
      <c r="F54" s="37"/>
      <c r="G54" s="29">
        <v>0</v>
      </c>
      <c r="H54" s="37"/>
      <c r="I54" s="31">
        <f>VLOOKUP(A54,'1-2'!A:K,7,0)</f>
        <v>0</v>
      </c>
      <c r="J54" s="37"/>
      <c r="K54" s="29">
        <v>848000</v>
      </c>
      <c r="L54" s="37"/>
      <c r="M54" s="29">
        <v>31164000</v>
      </c>
      <c r="N54" s="37"/>
      <c r="O54" s="29">
        <v>203064886</v>
      </c>
      <c r="P54" s="37"/>
      <c r="Q54" s="34">
        <v>-171900886</v>
      </c>
      <c r="R54" s="19"/>
    </row>
    <row r="55" spans="1:18" ht="21.75" customHeight="1" x14ac:dyDescent="0.2">
      <c r="A55" s="8" t="s">
        <v>33</v>
      </c>
      <c r="C55" s="29">
        <v>0</v>
      </c>
      <c r="D55" s="37"/>
      <c r="E55" s="29">
        <v>0</v>
      </c>
      <c r="F55" s="37"/>
      <c r="G55" s="29">
        <v>0</v>
      </c>
      <c r="H55" s="37"/>
      <c r="I55" s="31">
        <f>VLOOKUP(A55,'1-2'!A:K,7,0)</f>
        <v>0</v>
      </c>
      <c r="J55" s="37"/>
      <c r="K55" s="29">
        <v>46958</v>
      </c>
      <c r="L55" s="37"/>
      <c r="M55" s="29">
        <v>7903008586</v>
      </c>
      <c r="N55" s="37"/>
      <c r="O55" s="29">
        <v>8112916447</v>
      </c>
      <c r="P55" s="37"/>
      <c r="Q55" s="34">
        <v>-209907861</v>
      </c>
      <c r="R55" s="19"/>
    </row>
    <row r="56" spans="1:18" ht="21.75" customHeight="1" x14ac:dyDescent="0.2">
      <c r="A56" s="8" t="s">
        <v>29</v>
      </c>
      <c r="C56" s="29">
        <v>0</v>
      </c>
      <c r="D56" s="37"/>
      <c r="E56" s="29">
        <v>0</v>
      </c>
      <c r="F56" s="37"/>
      <c r="G56" s="29">
        <v>0</v>
      </c>
      <c r="H56" s="37"/>
      <c r="I56" s="31">
        <f>VLOOKUP(A56,'1-2'!A:K,7,0)</f>
        <v>0</v>
      </c>
      <c r="J56" s="37"/>
      <c r="K56" s="29">
        <v>117263</v>
      </c>
      <c r="L56" s="37"/>
      <c r="M56" s="29">
        <v>7007273075</v>
      </c>
      <c r="N56" s="37"/>
      <c r="O56" s="29">
        <v>6944987051</v>
      </c>
      <c r="P56" s="37"/>
      <c r="Q56" s="34">
        <v>62286024</v>
      </c>
      <c r="R56" s="19"/>
    </row>
    <row r="57" spans="1:18" ht="21.75" customHeight="1" x14ac:dyDescent="0.2">
      <c r="A57" s="8" t="s">
        <v>72</v>
      </c>
      <c r="C57" s="29">
        <v>0</v>
      </c>
      <c r="D57" s="37"/>
      <c r="E57" s="29">
        <v>0</v>
      </c>
      <c r="F57" s="37"/>
      <c r="G57" s="29">
        <v>0</v>
      </c>
      <c r="H57" s="37"/>
      <c r="I57" s="31">
        <f>VLOOKUP(A57,'1-2'!A:K,7,0)</f>
        <v>0</v>
      </c>
      <c r="J57" s="37"/>
      <c r="K57" s="29">
        <v>1883334</v>
      </c>
      <c r="L57" s="37"/>
      <c r="M57" s="29">
        <v>35967666814</v>
      </c>
      <c r="N57" s="37"/>
      <c r="O57" s="29">
        <v>37960972847</v>
      </c>
      <c r="P57" s="37"/>
      <c r="Q57" s="34">
        <v>-1993306033</v>
      </c>
      <c r="R57" s="19"/>
    </row>
    <row r="58" spans="1:18" ht="21.75" customHeight="1" x14ac:dyDescent="0.2">
      <c r="A58" s="8" t="s">
        <v>31</v>
      </c>
      <c r="C58" s="29">
        <v>0</v>
      </c>
      <c r="D58" s="37"/>
      <c r="E58" s="29">
        <v>0</v>
      </c>
      <c r="F58" s="37"/>
      <c r="G58" s="29">
        <v>0</v>
      </c>
      <c r="H58" s="37"/>
      <c r="I58" s="31">
        <f>VLOOKUP(A58,'1-2'!A:K,7,0)</f>
        <v>0</v>
      </c>
      <c r="J58" s="37"/>
      <c r="K58" s="29">
        <v>2813984</v>
      </c>
      <c r="L58" s="37"/>
      <c r="M58" s="29">
        <v>33061975343</v>
      </c>
      <c r="N58" s="37"/>
      <c r="O58" s="29">
        <v>47214239681</v>
      </c>
      <c r="P58" s="37"/>
      <c r="Q58" s="34">
        <v>-14152264338</v>
      </c>
      <c r="R58" s="19"/>
    </row>
    <row r="59" spans="1:18" ht="21.75" customHeight="1" x14ac:dyDescent="0.2">
      <c r="A59" s="8" t="s">
        <v>158</v>
      </c>
      <c r="C59" s="29">
        <v>0</v>
      </c>
      <c r="D59" s="37"/>
      <c r="E59" s="29">
        <v>0</v>
      </c>
      <c r="F59" s="37"/>
      <c r="G59" s="29">
        <v>0</v>
      </c>
      <c r="H59" s="37"/>
      <c r="I59" s="31">
        <f>VLOOKUP(A59,'1-2'!A:K,7,0)</f>
        <v>0</v>
      </c>
      <c r="J59" s="37"/>
      <c r="K59" s="29">
        <v>250000</v>
      </c>
      <c r="L59" s="37"/>
      <c r="M59" s="29">
        <v>13424346673</v>
      </c>
      <c r="N59" s="37"/>
      <c r="O59" s="29">
        <v>14586854893</v>
      </c>
      <c r="P59" s="37"/>
      <c r="Q59" s="34">
        <v>-1162508220</v>
      </c>
      <c r="R59" s="19"/>
    </row>
    <row r="60" spans="1:18" ht="21.75" customHeight="1" x14ac:dyDescent="0.2">
      <c r="A60" s="8" t="s">
        <v>159</v>
      </c>
      <c r="C60" s="29">
        <v>0</v>
      </c>
      <c r="D60" s="37"/>
      <c r="E60" s="29">
        <v>0</v>
      </c>
      <c r="F60" s="37"/>
      <c r="G60" s="29">
        <v>0</v>
      </c>
      <c r="H60" s="37"/>
      <c r="I60" s="31">
        <f>VLOOKUP(A60,'1-2'!A:K,7,0)</f>
        <v>0</v>
      </c>
      <c r="J60" s="37"/>
      <c r="K60" s="29">
        <v>1946666</v>
      </c>
      <c r="L60" s="37"/>
      <c r="M60" s="29">
        <v>21165444773</v>
      </c>
      <c r="N60" s="37"/>
      <c r="O60" s="29">
        <v>40006940468</v>
      </c>
      <c r="P60" s="37"/>
      <c r="Q60" s="34">
        <v>-18841495695</v>
      </c>
      <c r="R60" s="19"/>
    </row>
    <row r="61" spans="1:18" ht="21.75" customHeight="1" x14ac:dyDescent="0.2">
      <c r="A61" s="8" t="s">
        <v>160</v>
      </c>
      <c r="C61" s="29">
        <v>0</v>
      </c>
      <c r="D61" s="37"/>
      <c r="E61" s="29">
        <v>0</v>
      </c>
      <c r="F61" s="37"/>
      <c r="G61" s="29">
        <v>0</v>
      </c>
      <c r="H61" s="37"/>
      <c r="I61" s="31">
        <f>VLOOKUP(A61,'1-2'!A:K,7,0)</f>
        <v>0</v>
      </c>
      <c r="J61" s="37"/>
      <c r="K61" s="29">
        <v>1300000</v>
      </c>
      <c r="L61" s="37"/>
      <c r="M61" s="29">
        <v>9954516375</v>
      </c>
      <c r="N61" s="37"/>
      <c r="O61" s="29">
        <v>14620546775</v>
      </c>
      <c r="P61" s="37"/>
      <c r="Q61" s="34">
        <v>-4666030400</v>
      </c>
      <c r="R61" s="19"/>
    </row>
    <row r="62" spans="1:18" ht="21.75" customHeight="1" x14ac:dyDescent="0.2">
      <c r="A62" s="8" t="s">
        <v>68</v>
      </c>
      <c r="C62" s="29">
        <v>0</v>
      </c>
      <c r="D62" s="37"/>
      <c r="E62" s="29">
        <v>0</v>
      </c>
      <c r="F62" s="37"/>
      <c r="G62" s="29">
        <v>0</v>
      </c>
      <c r="H62" s="37"/>
      <c r="I62" s="31">
        <f>VLOOKUP(A62,'1-2'!A:K,7,0)</f>
        <v>0</v>
      </c>
      <c r="J62" s="37"/>
      <c r="K62" s="29">
        <v>255492</v>
      </c>
      <c r="L62" s="37"/>
      <c r="M62" s="29">
        <v>2060292934</v>
      </c>
      <c r="N62" s="37"/>
      <c r="O62" s="29">
        <v>2220399950</v>
      </c>
      <c r="P62" s="37"/>
      <c r="Q62" s="34">
        <v>-160107016</v>
      </c>
      <c r="R62" s="19"/>
    </row>
    <row r="63" spans="1:18" ht="21.75" customHeight="1" x14ac:dyDescent="0.2">
      <c r="A63" s="8" t="s">
        <v>161</v>
      </c>
      <c r="C63" s="29">
        <v>0</v>
      </c>
      <c r="D63" s="37"/>
      <c r="E63" s="29">
        <v>0</v>
      </c>
      <c r="F63" s="37"/>
      <c r="G63" s="29">
        <v>0</v>
      </c>
      <c r="H63" s="37"/>
      <c r="I63" s="31">
        <f>VLOOKUP(A63,'1-2'!A:K,7,0)</f>
        <v>0</v>
      </c>
      <c r="J63" s="37"/>
      <c r="K63" s="29">
        <v>64232</v>
      </c>
      <c r="L63" s="37"/>
      <c r="M63" s="29">
        <v>1149568080</v>
      </c>
      <c r="N63" s="37"/>
      <c r="O63" s="29">
        <v>1525514830</v>
      </c>
      <c r="P63" s="37"/>
      <c r="Q63" s="34">
        <v>-375946750</v>
      </c>
      <c r="R63" s="19"/>
    </row>
    <row r="64" spans="1:18" ht="21.75" customHeight="1" x14ac:dyDescent="0.2">
      <c r="A64" s="8" t="s">
        <v>162</v>
      </c>
      <c r="C64" s="29">
        <v>0</v>
      </c>
      <c r="D64" s="37"/>
      <c r="E64" s="29">
        <v>0</v>
      </c>
      <c r="F64" s="37"/>
      <c r="G64" s="29">
        <v>0</v>
      </c>
      <c r="H64" s="37"/>
      <c r="I64" s="31">
        <f>VLOOKUP(A64,'1-2'!A:K,7,0)</f>
        <v>0</v>
      </c>
      <c r="J64" s="37"/>
      <c r="K64" s="29">
        <v>800000</v>
      </c>
      <c r="L64" s="37"/>
      <c r="M64" s="29">
        <v>2451724930</v>
      </c>
      <c r="N64" s="37"/>
      <c r="O64" s="29">
        <v>2388352855</v>
      </c>
      <c r="P64" s="37"/>
      <c r="Q64" s="34">
        <v>63372075</v>
      </c>
      <c r="R64" s="19"/>
    </row>
    <row r="65" spans="1:18" ht="21.75" customHeight="1" x14ac:dyDescent="0.2">
      <c r="A65" s="8" t="s">
        <v>46</v>
      </c>
      <c r="C65" s="29">
        <v>0</v>
      </c>
      <c r="D65" s="37"/>
      <c r="E65" s="29">
        <v>0</v>
      </c>
      <c r="F65" s="37"/>
      <c r="G65" s="29">
        <v>0</v>
      </c>
      <c r="H65" s="37"/>
      <c r="I65" s="31">
        <f>VLOOKUP(A65,'1-2'!A:K,7,0)</f>
        <v>0</v>
      </c>
      <c r="J65" s="37"/>
      <c r="K65" s="29">
        <v>4136928</v>
      </c>
      <c r="L65" s="37"/>
      <c r="M65" s="29">
        <v>42444898007</v>
      </c>
      <c r="N65" s="37"/>
      <c r="O65" s="29">
        <v>42798649842</v>
      </c>
      <c r="P65" s="37"/>
      <c r="Q65" s="34">
        <v>-353751835</v>
      </c>
      <c r="R65" s="19"/>
    </row>
    <row r="66" spans="1:18" ht="21.75" customHeight="1" x14ac:dyDescent="0.2">
      <c r="A66" s="8" t="s">
        <v>163</v>
      </c>
      <c r="C66" s="29">
        <v>0</v>
      </c>
      <c r="D66" s="37"/>
      <c r="E66" s="29">
        <v>0</v>
      </c>
      <c r="F66" s="37"/>
      <c r="G66" s="29">
        <v>0</v>
      </c>
      <c r="H66" s="37"/>
      <c r="I66" s="31">
        <f>VLOOKUP(A66,'1-2'!A:K,7,0)</f>
        <v>0</v>
      </c>
      <c r="J66" s="37"/>
      <c r="K66" s="29">
        <v>130000</v>
      </c>
      <c r="L66" s="37"/>
      <c r="M66" s="29">
        <v>96031000</v>
      </c>
      <c r="N66" s="37"/>
      <c r="O66" s="29">
        <v>100919500</v>
      </c>
      <c r="P66" s="37"/>
      <c r="Q66" s="34">
        <v>-4888500</v>
      </c>
      <c r="R66" s="19"/>
    </row>
    <row r="67" spans="1:18" ht="21.75" customHeight="1" x14ac:dyDescent="0.2">
      <c r="A67" s="8" t="s">
        <v>71</v>
      </c>
      <c r="C67" s="29">
        <v>0</v>
      </c>
      <c r="D67" s="37"/>
      <c r="E67" s="29">
        <v>0</v>
      </c>
      <c r="F67" s="37"/>
      <c r="G67" s="29">
        <v>0</v>
      </c>
      <c r="H67" s="37"/>
      <c r="I67" s="31">
        <v>0</v>
      </c>
      <c r="J67" s="37"/>
      <c r="K67" s="29">
        <v>6200000</v>
      </c>
      <c r="L67" s="37"/>
      <c r="M67" s="29">
        <v>31331858492</v>
      </c>
      <c r="N67" s="37"/>
      <c r="O67" s="29">
        <v>35866654154</v>
      </c>
      <c r="P67" s="37"/>
      <c r="Q67" s="34">
        <v>-4534795662</v>
      </c>
      <c r="R67" s="19"/>
    </row>
    <row r="68" spans="1:18" ht="21.75" customHeight="1" x14ac:dyDescent="0.2">
      <c r="A68" s="8" t="s">
        <v>70</v>
      </c>
      <c r="C68" s="29">
        <v>0</v>
      </c>
      <c r="D68" s="37"/>
      <c r="E68" s="29">
        <v>0</v>
      </c>
      <c r="F68" s="37"/>
      <c r="G68" s="29">
        <v>0</v>
      </c>
      <c r="H68" s="37"/>
      <c r="I68" s="31">
        <f>VLOOKUP(A68,'1-2'!A:K,7,0)</f>
        <v>0</v>
      </c>
      <c r="J68" s="37"/>
      <c r="K68" s="29">
        <v>264022</v>
      </c>
      <c r="L68" s="37"/>
      <c r="M68" s="29">
        <v>13231778729</v>
      </c>
      <c r="N68" s="37"/>
      <c r="O68" s="29">
        <v>9316547979</v>
      </c>
      <c r="P68" s="37"/>
      <c r="Q68" s="34">
        <v>3915230750</v>
      </c>
      <c r="R68" s="19"/>
    </row>
    <row r="69" spans="1:18" ht="21.75" customHeight="1" x14ac:dyDescent="0.2">
      <c r="A69" s="8" t="s">
        <v>164</v>
      </c>
      <c r="C69" s="29">
        <v>0</v>
      </c>
      <c r="D69" s="37"/>
      <c r="E69" s="29">
        <v>0</v>
      </c>
      <c r="F69" s="37"/>
      <c r="G69" s="29">
        <v>0</v>
      </c>
      <c r="H69" s="37"/>
      <c r="I69" s="31">
        <f>VLOOKUP(A69,'1-2'!A:K,7,0)</f>
        <v>0</v>
      </c>
      <c r="J69" s="37"/>
      <c r="K69" s="29">
        <v>325152</v>
      </c>
      <c r="L69" s="37"/>
      <c r="M69" s="29">
        <v>3071031782</v>
      </c>
      <c r="N69" s="37"/>
      <c r="O69" s="29">
        <v>3375400150</v>
      </c>
      <c r="P69" s="37"/>
      <c r="Q69" s="34">
        <v>-304368368</v>
      </c>
      <c r="R69" s="19"/>
    </row>
    <row r="70" spans="1:18" ht="21.75" customHeight="1" x14ac:dyDescent="0.2">
      <c r="A70" s="8" t="s">
        <v>165</v>
      </c>
      <c r="C70" s="29">
        <v>0</v>
      </c>
      <c r="D70" s="37"/>
      <c r="E70" s="29">
        <v>0</v>
      </c>
      <c r="F70" s="37"/>
      <c r="G70" s="29">
        <v>0</v>
      </c>
      <c r="H70" s="37"/>
      <c r="I70" s="31">
        <f>VLOOKUP(A70,'1-2'!A:K,7,0)</f>
        <v>0</v>
      </c>
      <c r="J70" s="37"/>
      <c r="K70" s="29">
        <v>400000</v>
      </c>
      <c r="L70" s="37"/>
      <c r="M70" s="29">
        <v>1391272390</v>
      </c>
      <c r="N70" s="37"/>
      <c r="O70" s="29">
        <v>1372524743</v>
      </c>
      <c r="P70" s="37"/>
      <c r="Q70" s="34">
        <v>18747647</v>
      </c>
      <c r="R70" s="19"/>
    </row>
    <row r="71" spans="1:18" ht="21.75" customHeight="1" x14ac:dyDescent="0.2">
      <c r="A71" s="8" t="s">
        <v>166</v>
      </c>
      <c r="C71" s="29">
        <v>0</v>
      </c>
      <c r="D71" s="37"/>
      <c r="E71" s="29">
        <v>0</v>
      </c>
      <c r="F71" s="37"/>
      <c r="G71" s="29">
        <v>0</v>
      </c>
      <c r="H71" s="37"/>
      <c r="I71" s="31">
        <f>VLOOKUP(A71,'1-2'!A:K,7,0)</f>
        <v>0</v>
      </c>
      <c r="J71" s="37"/>
      <c r="K71" s="29">
        <v>870000</v>
      </c>
      <c r="L71" s="37"/>
      <c r="M71" s="29">
        <v>2936075794</v>
      </c>
      <c r="N71" s="37"/>
      <c r="O71" s="29">
        <v>2846726794</v>
      </c>
      <c r="P71" s="37"/>
      <c r="Q71" s="34">
        <v>89349000</v>
      </c>
      <c r="R71" s="19"/>
    </row>
    <row r="72" spans="1:18" ht="21.75" customHeight="1" x14ac:dyDescent="0.2">
      <c r="A72" s="8" t="s">
        <v>65</v>
      </c>
      <c r="C72" s="29">
        <v>0</v>
      </c>
      <c r="D72" s="37"/>
      <c r="E72" s="29">
        <v>0</v>
      </c>
      <c r="F72" s="37"/>
      <c r="G72" s="29">
        <v>0</v>
      </c>
      <c r="H72" s="37"/>
      <c r="I72" s="31">
        <f>VLOOKUP(A72,'1-2'!A:K,7,0)</f>
        <v>0</v>
      </c>
      <c r="J72" s="37"/>
      <c r="K72" s="29">
        <v>1048531</v>
      </c>
      <c r="L72" s="37"/>
      <c r="M72" s="29">
        <v>7861105273</v>
      </c>
      <c r="N72" s="37"/>
      <c r="O72" s="29">
        <v>7785399629</v>
      </c>
      <c r="P72" s="37"/>
      <c r="Q72" s="34">
        <v>75705644</v>
      </c>
      <c r="R72" s="19"/>
    </row>
    <row r="73" spans="1:18" ht="21.75" customHeight="1" x14ac:dyDescent="0.2">
      <c r="A73" s="8" t="s">
        <v>42</v>
      </c>
      <c r="C73" s="29">
        <v>0</v>
      </c>
      <c r="D73" s="37"/>
      <c r="E73" s="29">
        <v>0</v>
      </c>
      <c r="F73" s="37"/>
      <c r="G73" s="29">
        <v>0</v>
      </c>
      <c r="H73" s="37"/>
      <c r="I73" s="31">
        <f>VLOOKUP(A73,'1-2'!A:K,7,0)</f>
        <v>0</v>
      </c>
      <c r="J73" s="37"/>
      <c r="K73" s="29">
        <v>4315720</v>
      </c>
      <c r="L73" s="37"/>
      <c r="M73" s="29">
        <v>30453326304</v>
      </c>
      <c r="N73" s="37"/>
      <c r="O73" s="29">
        <v>32503603851</v>
      </c>
      <c r="P73" s="37"/>
      <c r="Q73" s="34">
        <v>-2050277547</v>
      </c>
      <c r="R73" s="19"/>
    </row>
    <row r="74" spans="1:18" ht="21.75" customHeight="1" x14ac:dyDescent="0.2">
      <c r="A74" s="8" t="s">
        <v>167</v>
      </c>
      <c r="C74" s="29">
        <v>0</v>
      </c>
      <c r="D74" s="37"/>
      <c r="E74" s="29">
        <v>0</v>
      </c>
      <c r="F74" s="37"/>
      <c r="G74" s="29">
        <v>0</v>
      </c>
      <c r="H74" s="37"/>
      <c r="I74" s="31">
        <f>VLOOKUP(A74,'1-2'!A:K,7,0)</f>
        <v>0</v>
      </c>
      <c r="J74" s="37"/>
      <c r="K74" s="29">
        <v>200000</v>
      </c>
      <c r="L74" s="37"/>
      <c r="M74" s="29">
        <v>1155074080</v>
      </c>
      <c r="N74" s="37"/>
      <c r="O74" s="29">
        <v>1134144076</v>
      </c>
      <c r="P74" s="37"/>
      <c r="Q74" s="34">
        <v>20930004</v>
      </c>
      <c r="R74" s="19"/>
    </row>
    <row r="75" spans="1:18" ht="21.75" customHeight="1" x14ac:dyDescent="0.2">
      <c r="A75" s="8" t="s">
        <v>168</v>
      </c>
      <c r="C75" s="29">
        <v>0</v>
      </c>
      <c r="D75" s="37"/>
      <c r="E75" s="29">
        <v>0</v>
      </c>
      <c r="F75" s="37"/>
      <c r="G75" s="29">
        <v>0</v>
      </c>
      <c r="H75" s="37"/>
      <c r="I75" s="31">
        <f>VLOOKUP(A75,'1-2'!A:K,7,0)</f>
        <v>0</v>
      </c>
      <c r="J75" s="37"/>
      <c r="K75" s="29">
        <v>6209134</v>
      </c>
      <c r="L75" s="37"/>
      <c r="M75" s="29">
        <v>14961388369</v>
      </c>
      <c r="N75" s="37"/>
      <c r="O75" s="29">
        <v>23802993698</v>
      </c>
      <c r="P75" s="37"/>
      <c r="Q75" s="34">
        <v>-8841605329</v>
      </c>
      <c r="R75" s="19"/>
    </row>
    <row r="76" spans="1:18" ht="21.75" customHeight="1" x14ac:dyDescent="0.2">
      <c r="A76" s="8" t="s">
        <v>78</v>
      </c>
      <c r="C76" s="29">
        <v>0</v>
      </c>
      <c r="D76" s="37"/>
      <c r="E76" s="29">
        <v>0</v>
      </c>
      <c r="F76" s="37"/>
      <c r="G76" s="29">
        <v>0</v>
      </c>
      <c r="H76" s="37"/>
      <c r="I76" s="31">
        <f>VLOOKUP(A76,'1-2'!A:K,7,0)</f>
        <v>0</v>
      </c>
      <c r="J76" s="37"/>
      <c r="K76" s="29">
        <v>18276168</v>
      </c>
      <c r="L76" s="37"/>
      <c r="M76" s="29">
        <v>141127991515</v>
      </c>
      <c r="N76" s="37"/>
      <c r="O76" s="29">
        <v>119982934495</v>
      </c>
      <c r="P76" s="37"/>
      <c r="Q76" s="34">
        <v>21145057020</v>
      </c>
      <c r="R76" s="19"/>
    </row>
    <row r="77" spans="1:18" ht="21.75" customHeight="1" x14ac:dyDescent="0.2">
      <c r="A77" s="8" t="s">
        <v>169</v>
      </c>
      <c r="C77" s="29">
        <v>0</v>
      </c>
      <c r="D77" s="37"/>
      <c r="E77" s="29">
        <v>0</v>
      </c>
      <c r="F77" s="37"/>
      <c r="G77" s="29">
        <v>0</v>
      </c>
      <c r="H77" s="37"/>
      <c r="I77" s="31">
        <f>VLOOKUP(A77,'1-2'!A:K,7,0)</f>
        <v>0</v>
      </c>
      <c r="J77" s="37"/>
      <c r="K77" s="29">
        <v>514382</v>
      </c>
      <c r="L77" s="37"/>
      <c r="M77" s="29">
        <v>3154138413</v>
      </c>
      <c r="N77" s="37"/>
      <c r="O77" s="29">
        <v>2515842001</v>
      </c>
      <c r="P77" s="37"/>
      <c r="Q77" s="34">
        <v>638296412</v>
      </c>
      <c r="R77" s="19"/>
    </row>
    <row r="78" spans="1:18" ht="21.75" customHeight="1" x14ac:dyDescent="0.2">
      <c r="A78" s="8" t="s">
        <v>38</v>
      </c>
      <c r="C78" s="29">
        <v>0</v>
      </c>
      <c r="D78" s="37"/>
      <c r="E78" s="29">
        <v>0</v>
      </c>
      <c r="F78" s="37"/>
      <c r="G78" s="29">
        <v>0</v>
      </c>
      <c r="H78" s="37"/>
      <c r="I78" s="31">
        <f>VLOOKUP(A78,'1-2'!A:K,7,0)</f>
        <v>0</v>
      </c>
      <c r="J78" s="37"/>
      <c r="K78" s="29">
        <v>1600000</v>
      </c>
      <c r="L78" s="37"/>
      <c r="M78" s="29">
        <v>50787683507</v>
      </c>
      <c r="N78" s="37"/>
      <c r="O78" s="29">
        <v>41175723036</v>
      </c>
      <c r="P78" s="37"/>
      <c r="Q78" s="34">
        <v>9611960471</v>
      </c>
      <c r="R78" s="19"/>
    </row>
    <row r="79" spans="1:18" ht="21.75" customHeight="1" x14ac:dyDescent="0.2">
      <c r="A79" s="8" t="s">
        <v>170</v>
      </c>
      <c r="C79" s="29">
        <v>0</v>
      </c>
      <c r="D79" s="37"/>
      <c r="E79" s="29">
        <v>0</v>
      </c>
      <c r="F79" s="37"/>
      <c r="G79" s="29">
        <v>0</v>
      </c>
      <c r="H79" s="37"/>
      <c r="I79" s="31">
        <f>VLOOKUP(A79,'1-2'!A:K,7,0)</f>
        <v>0</v>
      </c>
      <c r="J79" s="37"/>
      <c r="K79" s="29">
        <v>505096</v>
      </c>
      <c r="L79" s="37"/>
      <c r="M79" s="29">
        <v>4992242919</v>
      </c>
      <c r="N79" s="37"/>
      <c r="O79" s="29">
        <v>5804412136</v>
      </c>
      <c r="P79" s="37"/>
      <c r="Q79" s="34">
        <v>-812169217</v>
      </c>
      <c r="R79" s="19"/>
    </row>
    <row r="80" spans="1:18" ht="21.75" customHeight="1" x14ac:dyDescent="0.2">
      <c r="A80" s="8" t="s">
        <v>171</v>
      </c>
      <c r="C80" s="29">
        <v>0</v>
      </c>
      <c r="D80" s="37"/>
      <c r="E80" s="29">
        <v>0</v>
      </c>
      <c r="F80" s="37"/>
      <c r="G80" s="29">
        <v>0</v>
      </c>
      <c r="H80" s="37"/>
      <c r="I80" s="31">
        <f>VLOOKUP(A80,'1-2'!A:K,7,0)</f>
        <v>0</v>
      </c>
      <c r="J80" s="37"/>
      <c r="K80" s="29">
        <v>6000</v>
      </c>
      <c r="L80" s="37"/>
      <c r="M80" s="29">
        <v>2328300</v>
      </c>
      <c r="N80" s="37"/>
      <c r="O80" s="29">
        <v>-86511699</v>
      </c>
      <c r="P80" s="37"/>
      <c r="Q80" s="34">
        <v>88839999</v>
      </c>
      <c r="R80" s="19"/>
    </row>
    <row r="81" spans="1:18" ht="21.75" customHeight="1" x14ac:dyDescent="0.2">
      <c r="A81" s="8" t="s">
        <v>37</v>
      </c>
      <c r="C81" s="29">
        <v>0</v>
      </c>
      <c r="D81" s="37"/>
      <c r="E81" s="29">
        <v>0</v>
      </c>
      <c r="F81" s="37"/>
      <c r="G81" s="29">
        <v>0</v>
      </c>
      <c r="H81" s="37"/>
      <c r="I81" s="31">
        <f>VLOOKUP(A81,'1-2'!A:K,7,0)</f>
        <v>0</v>
      </c>
      <c r="J81" s="37"/>
      <c r="K81" s="29">
        <v>167125</v>
      </c>
      <c r="L81" s="37"/>
      <c r="M81" s="29">
        <v>31839548225</v>
      </c>
      <c r="N81" s="37"/>
      <c r="O81" s="29">
        <v>25057415495</v>
      </c>
      <c r="P81" s="37"/>
      <c r="Q81" s="34">
        <v>6782132730</v>
      </c>
      <c r="R81" s="19"/>
    </row>
    <row r="82" spans="1:18" ht="21.75" customHeight="1" x14ac:dyDescent="0.2">
      <c r="A82" s="8" t="s">
        <v>172</v>
      </c>
      <c r="C82" s="29">
        <v>0</v>
      </c>
      <c r="D82" s="37"/>
      <c r="E82" s="29">
        <v>0</v>
      </c>
      <c r="F82" s="37"/>
      <c r="G82" s="29">
        <v>0</v>
      </c>
      <c r="H82" s="37"/>
      <c r="I82" s="31">
        <f>VLOOKUP(A82,'1-2'!A:K,7,0)</f>
        <v>0</v>
      </c>
      <c r="J82" s="37"/>
      <c r="K82" s="29">
        <v>1800000</v>
      </c>
      <c r="L82" s="37"/>
      <c r="M82" s="29">
        <v>3417345124</v>
      </c>
      <c r="N82" s="37"/>
      <c r="O82" s="29">
        <v>3239811625</v>
      </c>
      <c r="P82" s="37"/>
      <c r="Q82" s="34">
        <v>177533499</v>
      </c>
      <c r="R82" s="19"/>
    </row>
    <row r="83" spans="1:18" ht="21.75" customHeight="1" x14ac:dyDescent="0.2">
      <c r="A83" s="8" t="s">
        <v>173</v>
      </c>
      <c r="C83" s="29">
        <v>0</v>
      </c>
      <c r="D83" s="37"/>
      <c r="E83" s="29">
        <v>0</v>
      </c>
      <c r="F83" s="37"/>
      <c r="G83" s="29">
        <v>0</v>
      </c>
      <c r="H83" s="37"/>
      <c r="I83" s="31">
        <f>VLOOKUP(A83,'1-2'!A:K,7,0)</f>
        <v>0</v>
      </c>
      <c r="J83" s="37"/>
      <c r="K83" s="29">
        <v>356821</v>
      </c>
      <c r="L83" s="37"/>
      <c r="M83" s="29">
        <v>1924244269</v>
      </c>
      <c r="N83" s="37"/>
      <c r="O83" s="29">
        <v>1825462751</v>
      </c>
      <c r="P83" s="37"/>
      <c r="Q83" s="34">
        <v>98781518</v>
      </c>
      <c r="R83" s="19"/>
    </row>
    <row r="84" spans="1:18" ht="21.75" customHeight="1" x14ac:dyDescent="0.2">
      <c r="A84" s="8" t="s">
        <v>45</v>
      </c>
      <c r="C84" s="29">
        <v>0</v>
      </c>
      <c r="D84" s="37"/>
      <c r="E84" s="29">
        <v>0</v>
      </c>
      <c r="F84" s="37"/>
      <c r="G84" s="29">
        <v>0</v>
      </c>
      <c r="H84" s="37"/>
      <c r="I84" s="31">
        <f>VLOOKUP(A84,'1-2'!A:K,7,0)</f>
        <v>0</v>
      </c>
      <c r="J84" s="37"/>
      <c r="K84" s="29">
        <v>864159</v>
      </c>
      <c r="L84" s="37"/>
      <c r="M84" s="29">
        <v>14551216116</v>
      </c>
      <c r="N84" s="37"/>
      <c r="O84" s="29">
        <v>13083195360</v>
      </c>
      <c r="P84" s="37"/>
      <c r="Q84" s="34">
        <v>1468020756</v>
      </c>
      <c r="R84" s="19"/>
    </row>
    <row r="85" spans="1:18" ht="21.75" customHeight="1" x14ac:dyDescent="0.2">
      <c r="A85" s="8" t="s">
        <v>32</v>
      </c>
      <c r="C85" s="29">
        <v>0</v>
      </c>
      <c r="D85" s="37"/>
      <c r="E85" s="29">
        <v>0</v>
      </c>
      <c r="F85" s="37"/>
      <c r="G85" s="29">
        <v>0</v>
      </c>
      <c r="H85" s="37"/>
      <c r="I85" s="31">
        <f>VLOOKUP(A85,'1-2'!A:K,7,0)</f>
        <v>0</v>
      </c>
      <c r="J85" s="37"/>
      <c r="K85" s="29">
        <v>257987</v>
      </c>
      <c r="L85" s="37"/>
      <c r="M85" s="29">
        <v>12393828631</v>
      </c>
      <c r="N85" s="37"/>
      <c r="O85" s="29">
        <v>13003568065</v>
      </c>
      <c r="P85" s="37"/>
      <c r="Q85" s="34">
        <v>-609739434</v>
      </c>
      <c r="R85" s="19"/>
    </row>
    <row r="86" spans="1:18" ht="21.75" customHeight="1" x14ac:dyDescent="0.2">
      <c r="A86" s="8" t="s">
        <v>27</v>
      </c>
      <c r="C86" s="29">
        <v>0</v>
      </c>
      <c r="D86" s="37"/>
      <c r="E86" s="29">
        <v>0</v>
      </c>
      <c r="F86" s="37"/>
      <c r="G86" s="29">
        <v>0</v>
      </c>
      <c r="H86" s="37"/>
      <c r="I86" s="31">
        <f>VLOOKUP(A86,'1-2'!A:K,7,0)</f>
        <v>0</v>
      </c>
      <c r="J86" s="37"/>
      <c r="K86" s="29">
        <v>150000</v>
      </c>
      <c r="L86" s="37"/>
      <c r="M86" s="29">
        <v>2542731123</v>
      </c>
      <c r="N86" s="37"/>
      <c r="O86" s="29">
        <v>2545143770</v>
      </c>
      <c r="P86" s="37"/>
      <c r="Q86" s="34">
        <v>-2412647</v>
      </c>
      <c r="R86" s="19"/>
    </row>
    <row r="87" spans="1:18" ht="21.75" customHeight="1" x14ac:dyDescent="0.2">
      <c r="A87" s="8" t="s">
        <v>174</v>
      </c>
      <c r="C87" s="29">
        <v>0</v>
      </c>
      <c r="D87" s="37"/>
      <c r="E87" s="29">
        <v>0</v>
      </c>
      <c r="F87" s="37"/>
      <c r="G87" s="29">
        <v>0</v>
      </c>
      <c r="H87" s="37"/>
      <c r="I87" s="31">
        <f>VLOOKUP(A87,'1-2'!A:K,7,0)</f>
        <v>0</v>
      </c>
      <c r="J87" s="37"/>
      <c r="K87" s="29">
        <v>3600000</v>
      </c>
      <c r="L87" s="37"/>
      <c r="M87" s="29">
        <v>16375383344</v>
      </c>
      <c r="N87" s="37"/>
      <c r="O87" s="29">
        <v>14672077235</v>
      </c>
      <c r="P87" s="37"/>
      <c r="Q87" s="34">
        <v>1703306109</v>
      </c>
      <c r="R87" s="19"/>
    </row>
    <row r="88" spans="1:18" ht="21.75" customHeight="1" x14ac:dyDescent="0.2">
      <c r="A88" s="8" t="s">
        <v>80</v>
      </c>
      <c r="C88" s="29">
        <v>0</v>
      </c>
      <c r="D88" s="37"/>
      <c r="E88" s="29">
        <v>0</v>
      </c>
      <c r="F88" s="37"/>
      <c r="G88" s="29">
        <v>0</v>
      </c>
      <c r="H88" s="37"/>
      <c r="I88" s="31">
        <f>VLOOKUP(A88,'1-2'!A:K,7,0)</f>
        <v>0</v>
      </c>
      <c r="J88" s="37"/>
      <c r="K88" s="29">
        <v>707607</v>
      </c>
      <c r="L88" s="37"/>
      <c r="M88" s="29">
        <v>31750471762</v>
      </c>
      <c r="N88" s="37"/>
      <c r="O88" s="29">
        <v>31533081638</v>
      </c>
      <c r="P88" s="37"/>
      <c r="Q88" s="34">
        <v>217390124</v>
      </c>
      <c r="R88" s="19"/>
    </row>
    <row r="89" spans="1:18" ht="21.75" customHeight="1" x14ac:dyDescent="0.2">
      <c r="A89" s="8" t="s">
        <v>175</v>
      </c>
      <c r="C89" s="29">
        <v>0</v>
      </c>
      <c r="D89" s="37"/>
      <c r="E89" s="29">
        <v>0</v>
      </c>
      <c r="F89" s="37"/>
      <c r="G89" s="29">
        <v>0</v>
      </c>
      <c r="H89" s="37"/>
      <c r="I89" s="31">
        <f>VLOOKUP(A89,'1-2'!A:K,7,0)</f>
        <v>0</v>
      </c>
      <c r="J89" s="37"/>
      <c r="K89" s="29">
        <v>7749300</v>
      </c>
      <c r="L89" s="37"/>
      <c r="M89" s="29">
        <v>33215069166</v>
      </c>
      <c r="N89" s="37"/>
      <c r="O89" s="29">
        <v>53954625186</v>
      </c>
      <c r="P89" s="37"/>
      <c r="Q89" s="34">
        <v>-20739556020</v>
      </c>
      <c r="R89" s="19"/>
    </row>
    <row r="90" spans="1:18" ht="21.75" customHeight="1" x14ac:dyDescent="0.2">
      <c r="A90" s="8" t="s">
        <v>30</v>
      </c>
      <c r="C90" s="29">
        <v>0</v>
      </c>
      <c r="D90" s="37"/>
      <c r="E90" s="29">
        <v>0</v>
      </c>
      <c r="F90" s="37"/>
      <c r="G90" s="29">
        <v>0</v>
      </c>
      <c r="H90" s="37"/>
      <c r="I90" s="31">
        <f>VLOOKUP(A90,'1-2'!A:K,7,0)</f>
        <v>0</v>
      </c>
      <c r="J90" s="37"/>
      <c r="K90" s="29">
        <v>346582</v>
      </c>
      <c r="L90" s="37"/>
      <c r="M90" s="29">
        <v>76516191082</v>
      </c>
      <c r="N90" s="37"/>
      <c r="O90" s="29">
        <v>67484617021</v>
      </c>
      <c r="P90" s="37"/>
      <c r="Q90" s="34">
        <v>9031574061</v>
      </c>
      <c r="R90" s="19"/>
    </row>
    <row r="91" spans="1:18" ht="21.75" customHeight="1" x14ac:dyDescent="0.2">
      <c r="A91" s="8" t="s">
        <v>36</v>
      </c>
      <c r="C91" s="29">
        <v>0</v>
      </c>
      <c r="D91" s="37"/>
      <c r="E91" s="29">
        <v>0</v>
      </c>
      <c r="F91" s="37"/>
      <c r="G91" s="29">
        <v>0</v>
      </c>
      <c r="H91" s="37"/>
      <c r="I91" s="31">
        <f>VLOOKUP(A91,'1-2'!A:K,7,0)</f>
        <v>0</v>
      </c>
      <c r="J91" s="37"/>
      <c r="K91" s="29">
        <v>1000000</v>
      </c>
      <c r="L91" s="37"/>
      <c r="M91" s="29">
        <v>6424256733</v>
      </c>
      <c r="N91" s="37"/>
      <c r="O91" s="29">
        <v>5060200891</v>
      </c>
      <c r="P91" s="37"/>
      <c r="Q91" s="34">
        <v>1364055842</v>
      </c>
      <c r="R91" s="19"/>
    </row>
    <row r="92" spans="1:18" ht="21.75" customHeight="1" x14ac:dyDescent="0.2">
      <c r="A92" s="8" t="s">
        <v>176</v>
      </c>
      <c r="C92" s="29">
        <v>0</v>
      </c>
      <c r="D92" s="37"/>
      <c r="E92" s="29">
        <v>0</v>
      </c>
      <c r="F92" s="37"/>
      <c r="G92" s="29">
        <v>0</v>
      </c>
      <c r="H92" s="37"/>
      <c r="I92" s="31">
        <f>VLOOKUP(A92,'1-2'!A:K,7,0)</f>
        <v>0</v>
      </c>
      <c r="J92" s="37"/>
      <c r="K92" s="29">
        <v>253000</v>
      </c>
      <c r="L92" s="37"/>
      <c r="M92" s="29">
        <v>15752339843</v>
      </c>
      <c r="N92" s="37"/>
      <c r="O92" s="29">
        <v>17155730926</v>
      </c>
      <c r="P92" s="37"/>
      <c r="Q92" s="34">
        <v>-1403391083</v>
      </c>
      <c r="R92" s="19"/>
    </row>
    <row r="93" spans="1:18" ht="21.75" customHeight="1" x14ac:dyDescent="0.2">
      <c r="A93" s="8" t="s">
        <v>52</v>
      </c>
      <c r="C93" s="29">
        <v>0</v>
      </c>
      <c r="D93" s="37"/>
      <c r="E93" s="29">
        <v>0</v>
      </c>
      <c r="F93" s="37"/>
      <c r="G93" s="29">
        <v>0</v>
      </c>
      <c r="H93" s="37"/>
      <c r="I93" s="31">
        <f>VLOOKUP(A93,'1-2'!A:K,7,0)</f>
        <v>0</v>
      </c>
      <c r="J93" s="37"/>
      <c r="K93" s="29">
        <v>16971539</v>
      </c>
      <c r="L93" s="37"/>
      <c r="M93" s="29">
        <v>107899337007</v>
      </c>
      <c r="N93" s="37"/>
      <c r="O93" s="29">
        <v>74271294593</v>
      </c>
      <c r="P93" s="37"/>
      <c r="Q93" s="34">
        <v>33628042414</v>
      </c>
      <c r="R93" s="19"/>
    </row>
    <row r="94" spans="1:18" ht="21.75" customHeight="1" x14ac:dyDescent="0.2">
      <c r="A94" s="8" t="s">
        <v>177</v>
      </c>
      <c r="C94" s="29">
        <v>0</v>
      </c>
      <c r="D94" s="37"/>
      <c r="E94" s="29">
        <v>0</v>
      </c>
      <c r="F94" s="37"/>
      <c r="G94" s="29">
        <v>0</v>
      </c>
      <c r="H94" s="37"/>
      <c r="I94" s="31">
        <f>VLOOKUP(A94,'1-2'!A:K,7,0)</f>
        <v>0</v>
      </c>
      <c r="J94" s="37"/>
      <c r="K94" s="29">
        <v>400000</v>
      </c>
      <c r="L94" s="37"/>
      <c r="M94" s="29">
        <v>1923287941</v>
      </c>
      <c r="N94" s="37"/>
      <c r="O94" s="29">
        <v>1710084096</v>
      </c>
      <c r="P94" s="37"/>
      <c r="Q94" s="34">
        <v>213203845</v>
      </c>
      <c r="R94" s="19"/>
    </row>
    <row r="95" spans="1:18" ht="21.75" customHeight="1" x14ac:dyDescent="0.2">
      <c r="A95" s="8" t="s">
        <v>178</v>
      </c>
      <c r="C95" s="29">
        <v>0</v>
      </c>
      <c r="D95" s="37"/>
      <c r="E95" s="29">
        <v>0</v>
      </c>
      <c r="F95" s="37"/>
      <c r="G95" s="29">
        <v>0</v>
      </c>
      <c r="H95" s="37"/>
      <c r="I95" s="31">
        <f>VLOOKUP(A95,'1-2'!A:K,7,0)</f>
        <v>0</v>
      </c>
      <c r="J95" s="37"/>
      <c r="K95" s="29">
        <v>78000000</v>
      </c>
      <c r="L95" s="37"/>
      <c r="M95" s="29">
        <v>116392536000</v>
      </c>
      <c r="N95" s="37"/>
      <c r="O95" s="29">
        <v>116392538064</v>
      </c>
      <c r="P95" s="37"/>
      <c r="Q95" s="34">
        <v>-2064</v>
      </c>
      <c r="R95" s="19"/>
    </row>
    <row r="96" spans="1:18" ht="21.75" customHeight="1" x14ac:dyDescent="0.2">
      <c r="A96" s="10" t="s">
        <v>183</v>
      </c>
      <c r="C96" s="38">
        <v>0</v>
      </c>
      <c r="D96" s="37"/>
      <c r="E96" s="38">
        <v>0</v>
      </c>
      <c r="F96" s="37"/>
      <c r="G96" s="38">
        <v>0</v>
      </c>
      <c r="H96" s="37"/>
      <c r="I96" s="31">
        <v>0</v>
      </c>
      <c r="J96" s="37"/>
      <c r="K96" s="38">
        <v>99905</v>
      </c>
      <c r="L96" s="37"/>
      <c r="M96" s="38">
        <v>99886892220</v>
      </c>
      <c r="N96" s="37"/>
      <c r="O96" s="38">
        <v>99905025003</v>
      </c>
      <c r="P96" s="37"/>
      <c r="Q96" s="39">
        <v>-18132783</v>
      </c>
      <c r="R96" s="19"/>
    </row>
    <row r="97" spans="1:18" ht="21.75" customHeight="1" thickBot="1" x14ac:dyDescent="0.25">
      <c r="A97" s="14" t="s">
        <v>98</v>
      </c>
      <c r="C97" s="68">
        <f>SUM(C8:C96)</f>
        <v>300835361</v>
      </c>
      <c r="D97" s="69"/>
      <c r="E97" s="68">
        <f>SUM(E8:E96)</f>
        <v>1371560361859</v>
      </c>
      <c r="F97" s="69"/>
      <c r="G97" s="68">
        <f>SUM(G8:G96)</f>
        <v>1289450885076</v>
      </c>
      <c r="H97" s="69"/>
      <c r="I97" s="68">
        <f>SUM(I8:I96)</f>
        <v>82109476783</v>
      </c>
      <c r="J97" s="69"/>
      <c r="K97" s="68">
        <f>SUM(K8:K96)</f>
        <v>530563283</v>
      </c>
      <c r="L97" s="69"/>
      <c r="M97" s="68">
        <f>SUM(M8:M96)</f>
        <v>2841777651941</v>
      </c>
      <c r="N97" s="69"/>
      <c r="O97" s="68">
        <f>SUM(O8:O96)</f>
        <v>2735513869855</v>
      </c>
      <c r="P97" s="69"/>
      <c r="Q97" s="68">
        <f>SUM(Q8:Q96)</f>
        <v>106263782086</v>
      </c>
      <c r="R97" s="19"/>
    </row>
    <row r="98" spans="1:18" ht="13.5" thickTop="1" x14ac:dyDescent="0.2">
      <c r="Q98" s="19"/>
      <c r="R98" s="19"/>
    </row>
    <row r="99" spans="1:18" x14ac:dyDescent="0.2">
      <c r="Q99" s="19"/>
      <c r="R99" s="19"/>
    </row>
    <row r="100" spans="1:18" x14ac:dyDescent="0.2">
      <c r="Q100" s="19"/>
      <c r="R100" s="19"/>
    </row>
    <row r="101" spans="1:18" x14ac:dyDescent="0.2">
      <c r="Q101" s="19"/>
    </row>
    <row r="105" spans="1:18" x14ac:dyDescent="0.2">
      <c r="Q105" s="32"/>
    </row>
  </sheetData>
  <mergeCells count="5">
    <mergeCell ref="A1:Q1"/>
    <mergeCell ref="C6:I6"/>
    <mergeCell ref="A2:Q2"/>
    <mergeCell ref="A3:Q3"/>
    <mergeCell ref="K6:Q6"/>
  </mergeCells>
  <pageMargins left="0.39" right="0.39" top="0.39" bottom="0.39" header="0" footer="0"/>
  <pageSetup scale="7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A32"/>
  <sheetViews>
    <sheetView rightToLeft="1" view="pageBreakPreview" topLeftCell="A4" zoomScaleNormal="100" zoomScaleSheetLayoutView="100" workbookViewId="0">
      <selection activeCell="Z19" sqref="Z19"/>
    </sheetView>
  </sheetViews>
  <sheetFormatPr defaultRowHeight="12.75" x14ac:dyDescent="0.2"/>
  <cols>
    <col min="1" max="1" width="27.42578125" bestFit="1" customWidth="1"/>
    <col min="2" max="2" width="11.42578125" bestFit="1" customWidth="1"/>
    <col min="3" max="3" width="1.28515625" customWidth="1"/>
    <col min="4" max="4" width="11" bestFit="1" customWidth="1"/>
    <col min="5" max="5" width="1.28515625" customWidth="1"/>
    <col min="6" max="6" width="11" bestFit="1" customWidth="1"/>
    <col min="7" max="7" width="1.28515625" customWidth="1"/>
    <col min="8" max="8" width="10.28515625" bestFit="1" customWidth="1"/>
    <col min="9" max="9" width="1.28515625" customWidth="1"/>
    <col min="10" max="10" width="15" bestFit="1" customWidth="1"/>
    <col min="11" max="11" width="1.28515625" customWidth="1"/>
    <col min="12" max="12" width="16.42578125" bestFit="1" customWidth="1"/>
    <col min="13" max="13" width="1.28515625" customWidth="1"/>
    <col min="14" max="14" width="15" bestFit="1" customWidth="1"/>
    <col min="15" max="15" width="1.28515625" customWidth="1"/>
    <col min="16" max="16" width="11" bestFit="1" customWidth="1"/>
    <col min="17" max="17" width="1.28515625" customWidth="1"/>
    <col min="18" max="18" width="11.28515625" bestFit="1" customWidth="1"/>
    <col min="19" max="19" width="1.28515625" customWidth="1"/>
    <col min="20" max="20" width="17.7109375" bestFit="1" customWidth="1"/>
    <col min="21" max="21" width="1.28515625" customWidth="1"/>
    <col min="22" max="22" width="13.85546875" bestFit="1" customWidth="1"/>
    <col min="23" max="23" width="1.28515625" customWidth="1"/>
    <col min="24" max="24" width="16" bestFit="1" customWidth="1"/>
    <col min="25" max="25" width="0.28515625" customWidth="1"/>
    <col min="26" max="26" width="17.42578125" bestFit="1" customWidth="1"/>
    <col min="27" max="27" width="25.85546875" bestFit="1" customWidth="1"/>
  </cols>
  <sheetData>
    <row r="1" spans="1:27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7" ht="21.75" customHeight="1" x14ac:dyDescent="0.2">
      <c r="A2" s="70" t="s">
        <v>130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</row>
    <row r="3" spans="1:27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7" ht="7.35" customHeight="1" x14ac:dyDescent="0.2"/>
    <row r="5" spans="1:27" ht="14.45" customHeight="1" x14ac:dyDescent="0.2">
      <c r="A5" s="73" t="s">
        <v>240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27" ht="7.35" customHeight="1" x14ac:dyDescent="0.2"/>
    <row r="7" spans="1:27" ht="14.45" customHeight="1" x14ac:dyDescent="0.2">
      <c r="D7" s="74" t="s">
        <v>145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X7" s="2" t="s">
        <v>146</v>
      </c>
    </row>
    <row r="8" spans="1:27" ht="52.5" customHeight="1" x14ac:dyDescent="0.2">
      <c r="A8" s="2" t="s">
        <v>241</v>
      </c>
      <c r="B8" s="2" t="s">
        <v>242</v>
      </c>
      <c r="D8" s="18" t="s">
        <v>101</v>
      </c>
      <c r="E8" s="3"/>
      <c r="F8" s="18" t="s">
        <v>13</v>
      </c>
      <c r="G8" s="3"/>
      <c r="H8" s="18" t="s">
        <v>100</v>
      </c>
      <c r="I8" s="3"/>
      <c r="J8" s="18" t="s">
        <v>243</v>
      </c>
      <c r="K8" s="3"/>
      <c r="L8" s="18" t="s">
        <v>244</v>
      </c>
      <c r="M8" s="3"/>
      <c r="N8" s="18" t="s">
        <v>245</v>
      </c>
      <c r="O8" s="3"/>
      <c r="P8" s="18" t="s">
        <v>246</v>
      </c>
      <c r="Q8" s="3"/>
      <c r="R8" s="18" t="s">
        <v>247</v>
      </c>
      <c r="S8" s="3"/>
      <c r="T8" s="18" t="s">
        <v>248</v>
      </c>
      <c r="U8" s="3"/>
      <c r="V8" s="18" t="s">
        <v>249</v>
      </c>
      <c r="X8" s="18" t="s">
        <v>249</v>
      </c>
    </row>
    <row r="9" spans="1:27" ht="21.75" customHeight="1" x14ac:dyDescent="0.2">
      <c r="A9" s="5" t="s">
        <v>93</v>
      </c>
      <c r="B9" s="5" t="s">
        <v>250</v>
      </c>
      <c r="D9" s="5" t="s">
        <v>251</v>
      </c>
      <c r="F9" s="6">
        <v>1933000</v>
      </c>
      <c r="H9" s="6">
        <v>4000</v>
      </c>
      <c r="J9" s="6">
        <v>7732000000</v>
      </c>
      <c r="L9" s="6">
        <v>1683143292</v>
      </c>
      <c r="N9" s="6">
        <v>10055466000</v>
      </c>
      <c r="P9" s="6">
        <v>3866000</v>
      </c>
      <c r="R9" s="6">
        <v>0</v>
      </c>
      <c r="T9" s="6">
        <v>0</v>
      </c>
      <c r="V9" s="6">
        <v>636456708</v>
      </c>
      <c r="X9" s="6">
        <v>636456708</v>
      </c>
      <c r="Z9" s="25"/>
      <c r="AA9" s="19"/>
    </row>
    <row r="10" spans="1:27" ht="21.75" customHeight="1" x14ac:dyDescent="0.2">
      <c r="A10" s="8" t="s">
        <v>95</v>
      </c>
      <c r="B10" s="8" t="s">
        <v>252</v>
      </c>
      <c r="D10" s="8" t="s">
        <v>251</v>
      </c>
      <c r="F10" s="9">
        <v>3000000</v>
      </c>
      <c r="H10" s="9">
        <v>4500</v>
      </c>
      <c r="J10" s="9">
        <v>13500000000</v>
      </c>
      <c r="L10" s="9">
        <v>1167300491</v>
      </c>
      <c r="N10" s="9">
        <v>15606750000</v>
      </c>
      <c r="P10" s="9">
        <v>6750000</v>
      </c>
      <c r="R10" s="9">
        <v>0</v>
      </c>
      <c r="T10" s="9">
        <v>0</v>
      </c>
      <c r="V10" s="9">
        <v>932699509</v>
      </c>
      <c r="X10" s="9">
        <v>932699509</v>
      </c>
      <c r="Z10" s="25"/>
      <c r="AA10" s="19"/>
    </row>
    <row r="11" spans="1:27" ht="21.75" customHeight="1" x14ac:dyDescent="0.2">
      <c r="A11" s="8" t="s">
        <v>94</v>
      </c>
      <c r="B11" s="8" t="s">
        <v>253</v>
      </c>
      <c r="D11" s="8" t="s">
        <v>251</v>
      </c>
      <c r="F11" s="9">
        <v>307000</v>
      </c>
      <c r="H11" s="9">
        <v>3750</v>
      </c>
      <c r="J11" s="9">
        <v>1151250000</v>
      </c>
      <c r="L11" s="9">
        <v>378321390</v>
      </c>
      <c r="N11" s="9">
        <v>1596975625</v>
      </c>
      <c r="P11" s="9">
        <v>575625</v>
      </c>
      <c r="R11" s="9">
        <v>0</v>
      </c>
      <c r="T11" s="9">
        <v>0</v>
      </c>
      <c r="V11" s="9">
        <v>66828610</v>
      </c>
      <c r="X11" s="9">
        <v>66828610</v>
      </c>
      <c r="Z11" s="25"/>
      <c r="AA11" s="19"/>
    </row>
    <row r="12" spans="1:27" ht="21.75" customHeight="1" x14ac:dyDescent="0.2">
      <c r="A12" s="8" t="s">
        <v>92</v>
      </c>
      <c r="B12" s="8" t="s">
        <v>254</v>
      </c>
      <c r="D12" s="8" t="s">
        <v>251</v>
      </c>
      <c r="F12" s="9">
        <v>7000000</v>
      </c>
      <c r="H12" s="9">
        <v>1150</v>
      </c>
      <c r="J12" s="9">
        <v>8050000000</v>
      </c>
      <c r="L12" s="9">
        <v>1571404507</v>
      </c>
      <c r="N12" s="9">
        <v>9867025000</v>
      </c>
      <c r="P12" s="9">
        <v>4025000</v>
      </c>
      <c r="R12" s="9">
        <v>0</v>
      </c>
      <c r="T12" s="9">
        <v>0</v>
      </c>
      <c r="V12" s="9">
        <v>241595493</v>
      </c>
      <c r="X12" s="9">
        <v>241595493</v>
      </c>
      <c r="Z12" s="25"/>
      <c r="AA12" s="19"/>
    </row>
    <row r="13" spans="1:27" ht="21.75" customHeight="1" x14ac:dyDescent="0.2">
      <c r="A13" s="8" t="s">
        <v>291</v>
      </c>
      <c r="B13" s="8" t="s">
        <v>255</v>
      </c>
      <c r="D13" s="8" t="s">
        <v>256</v>
      </c>
      <c r="F13" s="9">
        <v>2000000</v>
      </c>
      <c r="H13" s="9">
        <v>2</v>
      </c>
      <c r="J13" s="9">
        <v>4000000</v>
      </c>
      <c r="L13" s="9">
        <v>114000000</v>
      </c>
      <c r="N13" s="9">
        <v>0</v>
      </c>
      <c r="P13" s="9">
        <v>1030</v>
      </c>
      <c r="R13" s="9">
        <v>0</v>
      </c>
      <c r="T13" s="9">
        <v>29350</v>
      </c>
      <c r="V13" s="9">
        <v>109998970</v>
      </c>
      <c r="X13" s="9">
        <v>109998970</v>
      </c>
      <c r="Z13" s="25"/>
      <c r="AA13" s="19"/>
    </row>
    <row r="14" spans="1:27" ht="21.75" customHeight="1" x14ac:dyDescent="0.2">
      <c r="A14" s="8" t="s">
        <v>89</v>
      </c>
      <c r="B14" s="8" t="s">
        <v>257</v>
      </c>
      <c r="D14" s="8" t="s">
        <v>251</v>
      </c>
      <c r="F14" s="9">
        <v>10000000</v>
      </c>
      <c r="H14" s="9">
        <v>950</v>
      </c>
      <c r="J14" s="9">
        <v>9500000000</v>
      </c>
      <c r="L14" s="9">
        <v>4321112365</v>
      </c>
      <c r="N14" s="9">
        <v>14094750000</v>
      </c>
      <c r="P14" s="9">
        <v>4750000</v>
      </c>
      <c r="R14" s="9">
        <v>0</v>
      </c>
      <c r="T14" s="9">
        <v>0</v>
      </c>
      <c r="V14" s="9">
        <v>268887635</v>
      </c>
      <c r="X14" s="9">
        <v>268887635</v>
      </c>
      <c r="Z14" s="25"/>
      <c r="AA14" s="19"/>
    </row>
    <row r="15" spans="1:27" ht="21.75" customHeight="1" x14ac:dyDescent="0.2">
      <c r="A15" s="8" t="s">
        <v>85</v>
      </c>
      <c r="B15" s="8" t="s">
        <v>258</v>
      </c>
      <c r="D15" s="8" t="s">
        <v>211</v>
      </c>
      <c r="F15" s="9">
        <v>20000000</v>
      </c>
      <c r="H15" s="9">
        <v>1900</v>
      </c>
      <c r="J15" s="9">
        <v>37952500000</v>
      </c>
      <c r="L15" s="9">
        <v>999007139</v>
      </c>
      <c r="N15" s="9">
        <v>39729276250</v>
      </c>
      <c r="P15" s="9">
        <v>18976250</v>
      </c>
      <c r="R15" s="9">
        <v>0</v>
      </c>
      <c r="T15" s="9">
        <v>0</v>
      </c>
      <c r="V15" s="9">
        <v>758792861</v>
      </c>
      <c r="X15" s="9">
        <v>760268789</v>
      </c>
      <c r="Z15" s="25"/>
      <c r="AA15" s="19"/>
    </row>
    <row r="16" spans="1:27" ht="21.75" customHeight="1" x14ac:dyDescent="0.2">
      <c r="A16" s="8" t="s">
        <v>284</v>
      </c>
      <c r="B16" s="8" t="s">
        <v>259</v>
      </c>
      <c r="F16" s="9">
        <v>0</v>
      </c>
      <c r="H16" s="9">
        <v>0</v>
      </c>
      <c r="J16" s="9">
        <v>0</v>
      </c>
      <c r="L16" s="9">
        <v>0</v>
      </c>
      <c r="N16" s="9">
        <v>0</v>
      </c>
      <c r="P16" s="9">
        <v>0</v>
      </c>
      <c r="R16" s="9">
        <v>0</v>
      </c>
      <c r="T16" s="9">
        <v>0</v>
      </c>
      <c r="V16" s="9">
        <v>0</v>
      </c>
      <c r="X16" s="9">
        <v>7824054</v>
      </c>
      <c r="Z16" s="25"/>
      <c r="AA16" s="19"/>
    </row>
    <row r="17" spans="1:27" ht="21.75" customHeight="1" x14ac:dyDescent="0.2">
      <c r="A17" s="8" t="s">
        <v>290</v>
      </c>
      <c r="B17" s="8" t="s">
        <v>260</v>
      </c>
      <c r="F17" s="9">
        <v>0</v>
      </c>
      <c r="H17" s="9">
        <v>0</v>
      </c>
      <c r="J17" s="9">
        <v>0</v>
      </c>
      <c r="L17" s="9">
        <v>0</v>
      </c>
      <c r="N17" s="9">
        <v>0</v>
      </c>
      <c r="P17" s="9">
        <v>0</v>
      </c>
      <c r="R17" s="9">
        <v>0</v>
      </c>
      <c r="T17" s="9">
        <v>0</v>
      </c>
      <c r="V17" s="9">
        <v>0</v>
      </c>
      <c r="X17" s="9">
        <v>493763736</v>
      </c>
      <c r="Z17" s="25"/>
      <c r="AA17" s="19"/>
    </row>
    <row r="18" spans="1:27" ht="21.75" customHeight="1" x14ac:dyDescent="0.2">
      <c r="A18" s="8" t="s">
        <v>289</v>
      </c>
      <c r="B18" s="8" t="s">
        <v>261</v>
      </c>
      <c r="F18" s="9">
        <v>0</v>
      </c>
      <c r="H18" s="9">
        <v>0</v>
      </c>
      <c r="J18" s="9">
        <v>0</v>
      </c>
      <c r="L18" s="9">
        <v>0</v>
      </c>
      <c r="N18" s="9">
        <v>0</v>
      </c>
      <c r="P18" s="9">
        <v>0</v>
      </c>
      <c r="R18" s="9">
        <v>0</v>
      </c>
      <c r="T18" s="9">
        <v>0</v>
      </c>
      <c r="V18" s="9">
        <v>0</v>
      </c>
      <c r="X18" s="9">
        <v>30520301</v>
      </c>
      <c r="Z18" s="25"/>
      <c r="AA18" s="19"/>
    </row>
    <row r="19" spans="1:27" ht="21.75" customHeight="1" x14ac:dyDescent="0.2">
      <c r="A19" s="8" t="s">
        <v>281</v>
      </c>
      <c r="B19" s="8" t="s">
        <v>262</v>
      </c>
      <c r="F19" s="9">
        <v>0</v>
      </c>
      <c r="H19" s="9">
        <v>0</v>
      </c>
      <c r="J19" s="9">
        <v>0</v>
      </c>
      <c r="L19" s="9">
        <v>0</v>
      </c>
      <c r="N19" s="9">
        <v>0</v>
      </c>
      <c r="P19" s="9">
        <v>0</v>
      </c>
      <c r="R19" s="9">
        <v>0</v>
      </c>
      <c r="T19" s="9">
        <v>0</v>
      </c>
      <c r="V19" s="9">
        <v>0</v>
      </c>
      <c r="X19" s="9">
        <v>1347031147</v>
      </c>
      <c r="Z19" s="25"/>
      <c r="AA19" s="19"/>
    </row>
    <row r="20" spans="1:27" ht="21.75" customHeight="1" x14ac:dyDescent="0.2">
      <c r="A20" s="8" t="s">
        <v>280</v>
      </c>
      <c r="B20" s="8" t="s">
        <v>263</v>
      </c>
      <c r="F20" s="9">
        <v>0</v>
      </c>
      <c r="H20" s="9">
        <v>0</v>
      </c>
      <c r="J20" s="9">
        <v>0</v>
      </c>
      <c r="L20" s="9">
        <v>0</v>
      </c>
      <c r="N20" s="9">
        <v>0</v>
      </c>
      <c r="P20" s="9">
        <v>0</v>
      </c>
      <c r="R20" s="9">
        <v>0</v>
      </c>
      <c r="T20" s="9">
        <v>0</v>
      </c>
      <c r="V20" s="9">
        <v>0</v>
      </c>
      <c r="X20" s="9">
        <v>41668501</v>
      </c>
      <c r="Z20" s="25"/>
      <c r="AA20" s="19"/>
    </row>
    <row r="21" spans="1:27" ht="21.75" customHeight="1" x14ac:dyDescent="0.2">
      <c r="A21" s="8" t="s">
        <v>279</v>
      </c>
      <c r="B21" s="8" t="s">
        <v>264</v>
      </c>
      <c r="F21" s="9">
        <v>0</v>
      </c>
      <c r="H21" s="9">
        <v>0</v>
      </c>
      <c r="J21" s="9">
        <v>0</v>
      </c>
      <c r="L21" s="9">
        <v>0</v>
      </c>
      <c r="N21" s="9">
        <v>0</v>
      </c>
      <c r="P21" s="9">
        <v>0</v>
      </c>
      <c r="R21" s="9">
        <v>0</v>
      </c>
      <c r="T21" s="9">
        <v>0</v>
      </c>
      <c r="V21" s="9">
        <v>0</v>
      </c>
      <c r="X21" s="9">
        <v>3273446599</v>
      </c>
      <c r="Z21" s="25"/>
      <c r="AA21" s="19"/>
    </row>
    <row r="22" spans="1:27" ht="21.75" customHeight="1" x14ac:dyDescent="0.2">
      <c r="A22" s="8" t="s">
        <v>282</v>
      </c>
      <c r="B22" s="8" t="s">
        <v>265</v>
      </c>
      <c r="F22" s="9">
        <v>0</v>
      </c>
      <c r="H22" s="9">
        <v>0</v>
      </c>
      <c r="J22" s="9">
        <v>0</v>
      </c>
      <c r="L22" s="9">
        <v>0</v>
      </c>
      <c r="N22" s="9">
        <v>0</v>
      </c>
      <c r="P22" s="9">
        <v>0</v>
      </c>
      <c r="R22" s="9">
        <v>0</v>
      </c>
      <c r="T22" s="9">
        <v>0</v>
      </c>
      <c r="V22" s="9">
        <v>0</v>
      </c>
      <c r="X22" s="9">
        <v>2480371345</v>
      </c>
      <c r="Z22" s="25"/>
      <c r="AA22" s="19"/>
    </row>
    <row r="23" spans="1:27" ht="21.75" customHeight="1" x14ac:dyDescent="0.2">
      <c r="A23" s="8" t="s">
        <v>283</v>
      </c>
      <c r="B23" s="8" t="s">
        <v>266</v>
      </c>
      <c r="F23" s="9">
        <v>0</v>
      </c>
      <c r="H23" s="9">
        <v>0</v>
      </c>
      <c r="J23" s="9">
        <v>0</v>
      </c>
      <c r="L23" s="9">
        <v>0</v>
      </c>
      <c r="N23" s="9">
        <v>0</v>
      </c>
      <c r="P23" s="9">
        <v>0</v>
      </c>
      <c r="R23" s="9">
        <v>0</v>
      </c>
      <c r="T23" s="9">
        <v>0</v>
      </c>
      <c r="V23" s="9">
        <v>0</v>
      </c>
      <c r="X23" s="9">
        <v>236230271</v>
      </c>
      <c r="Z23" s="25"/>
      <c r="AA23" s="19"/>
    </row>
    <row r="24" spans="1:27" ht="21.75" customHeight="1" x14ac:dyDescent="0.2">
      <c r="A24" s="8" t="s">
        <v>286</v>
      </c>
      <c r="B24" s="8" t="s">
        <v>267</v>
      </c>
      <c r="F24" s="9">
        <v>0</v>
      </c>
      <c r="H24" s="9">
        <v>0</v>
      </c>
      <c r="J24" s="9">
        <v>0</v>
      </c>
      <c r="L24" s="9">
        <v>0</v>
      </c>
      <c r="N24" s="9">
        <v>0</v>
      </c>
      <c r="P24" s="9">
        <v>0</v>
      </c>
      <c r="R24" s="9">
        <v>0</v>
      </c>
      <c r="T24" s="9">
        <v>0</v>
      </c>
      <c r="V24" s="9">
        <v>0</v>
      </c>
      <c r="X24" s="9">
        <v>1159870092</v>
      </c>
      <c r="Z24" s="25"/>
      <c r="AA24" s="19"/>
    </row>
    <row r="25" spans="1:27" ht="21.75" customHeight="1" x14ac:dyDescent="0.2">
      <c r="A25" s="8" t="s">
        <v>288</v>
      </c>
      <c r="B25" s="8" t="s">
        <v>268</v>
      </c>
      <c r="F25" s="9">
        <v>0</v>
      </c>
      <c r="H25" s="9">
        <v>0</v>
      </c>
      <c r="J25" s="9">
        <v>0</v>
      </c>
      <c r="L25" s="9">
        <v>0</v>
      </c>
      <c r="N25" s="9">
        <v>0</v>
      </c>
      <c r="P25" s="9">
        <v>0</v>
      </c>
      <c r="R25" s="9">
        <v>0</v>
      </c>
      <c r="T25" s="9">
        <v>0</v>
      </c>
      <c r="V25" s="9">
        <v>0</v>
      </c>
      <c r="X25" s="9">
        <v>557920849</v>
      </c>
      <c r="Z25" s="25"/>
      <c r="AA25" s="19"/>
    </row>
    <row r="26" spans="1:27" ht="21.75" customHeight="1" x14ac:dyDescent="0.2">
      <c r="A26" s="8" t="s">
        <v>287</v>
      </c>
      <c r="B26" s="8" t="s">
        <v>269</v>
      </c>
      <c r="F26" s="9">
        <v>0</v>
      </c>
      <c r="H26" s="9">
        <v>0</v>
      </c>
      <c r="J26" s="9">
        <v>0</v>
      </c>
      <c r="L26" s="9">
        <v>0</v>
      </c>
      <c r="N26" s="9">
        <v>0</v>
      </c>
      <c r="P26" s="9">
        <v>0</v>
      </c>
      <c r="R26" s="9">
        <v>0</v>
      </c>
      <c r="T26" s="9">
        <v>0</v>
      </c>
      <c r="V26" s="9">
        <v>0</v>
      </c>
      <c r="X26" s="9">
        <v>1148485819</v>
      </c>
      <c r="Z26" s="25"/>
      <c r="AA26" s="19"/>
    </row>
    <row r="27" spans="1:27" ht="21.75" customHeight="1" x14ac:dyDescent="0.2">
      <c r="A27" s="8" t="s">
        <v>285</v>
      </c>
      <c r="B27" s="10" t="s">
        <v>270</v>
      </c>
      <c r="D27" s="11"/>
      <c r="F27" s="12">
        <v>0</v>
      </c>
      <c r="H27" s="12">
        <v>0</v>
      </c>
      <c r="J27" s="12">
        <v>0</v>
      </c>
      <c r="L27" s="12">
        <v>0</v>
      </c>
      <c r="N27" s="12">
        <v>0</v>
      </c>
      <c r="P27" s="12">
        <v>0</v>
      </c>
      <c r="R27" s="12">
        <v>0</v>
      </c>
      <c r="T27" s="12">
        <v>0</v>
      </c>
      <c r="V27" s="12">
        <v>0</v>
      </c>
      <c r="X27" s="12">
        <v>319852100</v>
      </c>
      <c r="Z27" s="25"/>
      <c r="AA27" s="19"/>
    </row>
    <row r="28" spans="1:27" ht="21.75" customHeight="1" thickBot="1" x14ac:dyDescent="0.25">
      <c r="A28" s="79" t="s">
        <v>98</v>
      </c>
      <c r="B28" s="79"/>
      <c r="D28" s="15"/>
      <c r="F28" s="15"/>
      <c r="H28" s="15"/>
      <c r="J28" s="15">
        <f>SUM(J9:J27)</f>
        <v>77889750000</v>
      </c>
      <c r="L28" s="15">
        <f>SUM(L9:L27)</f>
        <v>10234289184</v>
      </c>
      <c r="N28" s="15">
        <f>SUM(N9:N27)</f>
        <v>90950242875</v>
      </c>
      <c r="P28" s="15">
        <f>SUM(P9:P27)</f>
        <v>38943905</v>
      </c>
      <c r="R28" s="15">
        <f>SUM(R9:R27)</f>
        <v>0</v>
      </c>
      <c r="T28" s="15">
        <f>SUM(T9:T27)</f>
        <v>29350</v>
      </c>
      <c r="V28" s="15">
        <f>SUM(V9:V27)</f>
        <v>3015259786</v>
      </c>
      <c r="X28" s="15">
        <f>SUM(X9:X27)</f>
        <v>14113720528</v>
      </c>
      <c r="AA28" s="19"/>
    </row>
    <row r="30" spans="1:27" x14ac:dyDescent="0.2">
      <c r="X30" s="19"/>
    </row>
    <row r="31" spans="1:27" x14ac:dyDescent="0.2">
      <c r="X31" s="19"/>
    </row>
    <row r="32" spans="1:27" x14ac:dyDescent="0.2">
      <c r="X32" s="19"/>
    </row>
  </sheetData>
  <mergeCells count="6">
    <mergeCell ref="A28:B28"/>
    <mergeCell ref="A1:X1"/>
    <mergeCell ref="A2:X2"/>
    <mergeCell ref="A3:X3"/>
    <mergeCell ref="A5:X5"/>
    <mergeCell ref="D7:V7"/>
  </mergeCells>
  <conditionalFormatting sqref="A9:A27">
    <cfRule type="duplicateValues" dxfId="0" priority="32"/>
  </conditionalFormatting>
  <pageMargins left="0.39" right="0.39" top="0.39" bottom="0.39" header="0" footer="0"/>
  <pageSetup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78"/>
  <sheetViews>
    <sheetView rightToLeft="1" view="pageBreakPreview" topLeftCell="A41" zoomScaleNormal="100" zoomScaleSheetLayoutView="100" workbookViewId="0">
      <selection activeCell="T71" sqref="T71"/>
    </sheetView>
  </sheetViews>
  <sheetFormatPr defaultRowHeight="12.75" x14ac:dyDescent="0.2"/>
  <cols>
    <col min="1" max="1" width="31.5703125" bestFit="1" customWidth="1"/>
    <col min="2" max="2" width="1.28515625" customWidth="1"/>
    <col min="3" max="3" width="18.140625" bestFit="1" customWidth="1"/>
    <col min="4" max="4" width="1.28515625" customWidth="1"/>
    <col min="5" max="5" width="26.5703125" bestFit="1" customWidth="1"/>
    <col min="6" max="6" width="1.28515625" customWidth="1"/>
    <col min="7" max="7" width="22" bestFit="1" customWidth="1"/>
    <col min="8" max="8" width="1.28515625" customWidth="1"/>
    <col min="9" max="9" width="19.7109375" customWidth="1"/>
    <col min="10" max="10" width="1.28515625" customWidth="1"/>
    <col min="11" max="11" width="18.140625" bestFit="1" customWidth="1"/>
    <col min="12" max="12" width="1.28515625" customWidth="1"/>
    <col min="13" max="13" width="26.5703125" bestFit="1" customWidth="1"/>
    <col min="14" max="14" width="1.28515625" customWidth="1"/>
    <col min="15" max="15" width="22.140625" bestFit="1" customWidth="1"/>
    <col min="16" max="16" width="1.28515625" customWidth="1"/>
    <col min="17" max="17" width="20.42578125" bestFit="1" customWidth="1"/>
    <col min="18" max="18" width="12.5703125" bestFit="1" customWidth="1"/>
    <col min="20" max="20" width="15.28515625" bestFit="1" customWidth="1"/>
  </cols>
  <sheetData>
    <row r="1" spans="1:20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20" ht="21.75" customHeight="1" x14ac:dyDescent="0.2">
      <c r="A2" s="70" t="s">
        <v>130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20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20" ht="14.45" customHeight="1" x14ac:dyDescent="0.2"/>
    <row r="5" spans="1:20" ht="14.45" customHeight="1" x14ac:dyDescent="0.2">
      <c r="A5" s="20" t="s">
        <v>271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0" ht="18.75" customHeight="1" x14ac:dyDescent="0.2">
      <c r="A6" s="21" t="s">
        <v>133</v>
      </c>
      <c r="C6" s="86" t="s">
        <v>145</v>
      </c>
      <c r="D6" s="86"/>
      <c r="E6" s="86"/>
      <c r="F6" s="86"/>
      <c r="G6" s="86"/>
      <c r="H6" s="86"/>
      <c r="I6" s="86"/>
      <c r="K6" s="86" t="s">
        <v>146</v>
      </c>
      <c r="L6" s="86"/>
      <c r="M6" s="86"/>
      <c r="N6" s="86"/>
      <c r="O6" s="86"/>
      <c r="P6" s="86"/>
      <c r="Q6" s="86"/>
    </row>
    <row r="7" spans="1:20" ht="63.75" customHeight="1" x14ac:dyDescent="0.2">
      <c r="A7" s="21"/>
      <c r="C7" s="18" t="s">
        <v>13</v>
      </c>
      <c r="D7" s="3"/>
      <c r="E7" s="18" t="s">
        <v>15</v>
      </c>
      <c r="F7" s="3"/>
      <c r="G7" s="18" t="s">
        <v>238</v>
      </c>
      <c r="H7" s="3"/>
      <c r="I7" s="18" t="s">
        <v>272</v>
      </c>
      <c r="K7" s="18" t="s">
        <v>13</v>
      </c>
      <c r="L7" s="3"/>
      <c r="M7" s="18" t="s">
        <v>15</v>
      </c>
      <c r="N7" s="3"/>
      <c r="O7" s="18" t="s">
        <v>238</v>
      </c>
      <c r="P7" s="3"/>
      <c r="Q7" s="18" t="s">
        <v>272</v>
      </c>
    </row>
    <row r="8" spans="1:20" ht="21.75" customHeight="1" x14ac:dyDescent="0.2">
      <c r="A8" s="5" t="s">
        <v>40</v>
      </c>
      <c r="C8" s="28">
        <v>6935066</v>
      </c>
      <c r="D8" s="25"/>
      <c r="E8" s="28">
        <v>95892790790</v>
      </c>
      <c r="F8" s="25"/>
      <c r="G8" s="28">
        <v>86536130432</v>
      </c>
      <c r="H8" s="25"/>
      <c r="I8" s="28">
        <v>9356660358</v>
      </c>
      <c r="J8" s="25"/>
      <c r="K8" s="28">
        <v>6935066</v>
      </c>
      <c r="L8" s="25"/>
      <c r="M8" s="28">
        <v>95892790790</v>
      </c>
      <c r="N8" s="25"/>
      <c r="O8" s="28">
        <v>54594082093</v>
      </c>
      <c r="P8" s="25"/>
      <c r="Q8" s="33">
        <f>M8-O8</f>
        <v>41298708697</v>
      </c>
      <c r="S8" s="32"/>
    </row>
    <row r="9" spans="1:20" ht="21.75" customHeight="1" x14ac:dyDescent="0.2">
      <c r="A9" s="8" t="s">
        <v>75</v>
      </c>
      <c r="C9" s="29">
        <v>1936497</v>
      </c>
      <c r="D9" s="25"/>
      <c r="E9" s="29">
        <v>22483706164</v>
      </c>
      <c r="F9" s="25"/>
      <c r="G9" s="29">
        <v>19345997170</v>
      </c>
      <c r="H9" s="25"/>
      <c r="I9" s="29">
        <v>3137708994</v>
      </c>
      <c r="J9" s="25"/>
      <c r="K9" s="29">
        <v>1936497</v>
      </c>
      <c r="L9" s="25"/>
      <c r="M9" s="29">
        <v>22483706164</v>
      </c>
      <c r="N9" s="25"/>
      <c r="O9" s="29">
        <v>15818736596</v>
      </c>
      <c r="P9" s="25"/>
      <c r="Q9" s="36">
        <f t="shared" ref="Q9:Q72" si="0">M9-O9</f>
        <v>6664969568</v>
      </c>
      <c r="S9" s="32"/>
    </row>
    <row r="10" spans="1:20" ht="21.75" customHeight="1" x14ac:dyDescent="0.2">
      <c r="A10" s="8" t="s">
        <v>77</v>
      </c>
      <c r="C10" s="29">
        <v>968421</v>
      </c>
      <c r="D10" s="25"/>
      <c r="E10" s="29">
        <v>9770987784</v>
      </c>
      <c r="F10" s="25"/>
      <c r="G10" s="29">
        <v>8853748583</v>
      </c>
      <c r="H10" s="25"/>
      <c r="I10" s="29">
        <v>917239201</v>
      </c>
      <c r="J10" s="25"/>
      <c r="K10" s="29">
        <v>968421</v>
      </c>
      <c r="L10" s="25"/>
      <c r="M10" s="29">
        <v>9770987784</v>
      </c>
      <c r="N10" s="25"/>
      <c r="O10" s="29">
        <v>8025143625</v>
      </c>
      <c r="P10" s="25"/>
      <c r="Q10" s="36">
        <f t="shared" si="0"/>
        <v>1745844159</v>
      </c>
      <c r="S10" s="32"/>
    </row>
    <row r="11" spans="1:20" ht="21.75" customHeight="1" x14ac:dyDescent="0.2">
      <c r="A11" s="8" t="s">
        <v>81</v>
      </c>
      <c r="C11" s="29">
        <v>571500</v>
      </c>
      <c r="D11" s="25"/>
      <c r="E11" s="29">
        <v>26956324833</v>
      </c>
      <c r="F11" s="25"/>
      <c r="G11" s="29">
        <v>23976073016</v>
      </c>
      <c r="H11" s="25"/>
      <c r="I11" s="29">
        <v>2980251817</v>
      </c>
      <c r="J11" s="25"/>
      <c r="K11" s="29">
        <v>571500</v>
      </c>
      <c r="L11" s="25"/>
      <c r="M11" s="29">
        <v>26956324833</v>
      </c>
      <c r="N11" s="25"/>
      <c r="O11" s="29">
        <v>23976073016</v>
      </c>
      <c r="P11" s="25"/>
      <c r="Q11" s="36">
        <f t="shared" si="0"/>
        <v>2980251817</v>
      </c>
      <c r="S11" s="32"/>
    </row>
    <row r="12" spans="1:20" ht="21.75" customHeight="1" x14ac:dyDescent="0.2">
      <c r="A12" s="8" t="s">
        <v>41</v>
      </c>
      <c r="C12" s="29">
        <v>1853967</v>
      </c>
      <c r="D12" s="25"/>
      <c r="E12" s="29">
        <v>8958511392</v>
      </c>
      <c r="F12" s="25"/>
      <c r="G12" s="29">
        <v>8967726071</v>
      </c>
      <c r="H12" s="25"/>
      <c r="I12" s="29">
        <v>-9214678</v>
      </c>
      <c r="J12" s="25"/>
      <c r="K12" s="29">
        <v>1853967</v>
      </c>
      <c r="L12" s="25"/>
      <c r="M12" s="29">
        <v>8958511392</v>
      </c>
      <c r="N12" s="25"/>
      <c r="O12" s="29">
        <v>9981971267</v>
      </c>
      <c r="P12" s="25"/>
      <c r="Q12" s="36">
        <f t="shared" si="0"/>
        <v>-1023459875</v>
      </c>
      <c r="S12" s="32"/>
      <c r="T12" s="32"/>
    </row>
    <row r="13" spans="1:20" ht="21.75" customHeight="1" x14ac:dyDescent="0.2">
      <c r="A13" s="8" t="s">
        <v>79</v>
      </c>
      <c r="C13" s="29">
        <v>249000</v>
      </c>
      <c r="D13" s="25"/>
      <c r="E13" s="29">
        <v>10168057926</v>
      </c>
      <c r="F13" s="25"/>
      <c r="G13" s="29">
        <v>9515295112</v>
      </c>
      <c r="H13" s="25"/>
      <c r="I13" s="29">
        <v>652762814</v>
      </c>
      <c r="J13" s="25"/>
      <c r="K13" s="29">
        <v>249000</v>
      </c>
      <c r="L13" s="25"/>
      <c r="M13" s="29">
        <v>10168057926</v>
      </c>
      <c r="N13" s="25"/>
      <c r="O13" s="29">
        <v>9962617612</v>
      </c>
      <c r="P13" s="25"/>
      <c r="Q13" s="36">
        <f t="shared" si="0"/>
        <v>205440314</v>
      </c>
      <c r="S13" s="32"/>
    </row>
    <row r="14" spans="1:20" ht="21.75" customHeight="1" x14ac:dyDescent="0.2">
      <c r="A14" s="8" t="s">
        <v>37</v>
      </c>
      <c r="C14" s="29">
        <v>702875</v>
      </c>
      <c r="D14" s="25"/>
      <c r="E14" s="29">
        <v>152398893984</v>
      </c>
      <c r="F14" s="25"/>
      <c r="G14" s="29">
        <v>152398893984</v>
      </c>
      <c r="H14" s="25"/>
      <c r="I14" s="29">
        <v>0</v>
      </c>
      <c r="J14" s="25"/>
      <c r="K14" s="29">
        <v>702875</v>
      </c>
      <c r="L14" s="25"/>
      <c r="M14" s="29">
        <v>152398893984</v>
      </c>
      <c r="N14" s="25"/>
      <c r="O14" s="29">
        <v>106205177620</v>
      </c>
      <c r="P14" s="25"/>
      <c r="Q14" s="36">
        <f t="shared" si="0"/>
        <v>46193716364</v>
      </c>
      <c r="S14" s="32"/>
    </row>
    <row r="15" spans="1:20" ht="21.75" customHeight="1" x14ac:dyDescent="0.2">
      <c r="A15" s="8" t="s">
        <v>68</v>
      </c>
      <c r="C15" s="29">
        <v>1361270</v>
      </c>
      <c r="D15" s="25"/>
      <c r="E15" s="29">
        <v>5912001667</v>
      </c>
      <c r="F15" s="25"/>
      <c r="G15" s="29">
        <v>6190754779</v>
      </c>
      <c r="H15" s="25"/>
      <c r="I15" s="29">
        <v>-278753111</v>
      </c>
      <c r="J15" s="25"/>
      <c r="K15" s="29">
        <v>1361270</v>
      </c>
      <c r="L15" s="25"/>
      <c r="M15" s="29">
        <v>5912001667</v>
      </c>
      <c r="N15" s="25"/>
      <c r="O15" s="29">
        <v>4733570344</v>
      </c>
      <c r="P15" s="25"/>
      <c r="Q15" s="36">
        <f t="shared" si="0"/>
        <v>1178431323</v>
      </c>
      <c r="S15" s="32"/>
    </row>
    <row r="16" spans="1:20" ht="21.75" customHeight="1" x14ac:dyDescent="0.2">
      <c r="A16" s="8" t="s">
        <v>20</v>
      </c>
      <c r="C16" s="29">
        <v>2042336</v>
      </c>
      <c r="D16" s="25"/>
      <c r="E16" s="29">
        <v>12688650630</v>
      </c>
      <c r="F16" s="25"/>
      <c r="G16" s="29">
        <v>12738710727</v>
      </c>
      <c r="H16" s="25"/>
      <c r="I16" s="29">
        <v>-50060097</v>
      </c>
      <c r="J16" s="25"/>
      <c r="K16" s="29">
        <v>2042336</v>
      </c>
      <c r="L16" s="25"/>
      <c r="M16" s="29">
        <v>12688650630</v>
      </c>
      <c r="N16" s="25"/>
      <c r="O16" s="29">
        <v>10422388327</v>
      </c>
      <c r="P16" s="25"/>
      <c r="Q16" s="36">
        <f t="shared" si="0"/>
        <v>2266262303</v>
      </c>
      <c r="S16" s="32"/>
    </row>
    <row r="17" spans="1:20" ht="21.75" customHeight="1" x14ac:dyDescent="0.2">
      <c r="A17" s="8" t="s">
        <v>28</v>
      </c>
      <c r="C17" s="29">
        <v>2400000</v>
      </c>
      <c r="D17" s="25"/>
      <c r="E17" s="29">
        <v>29344356000</v>
      </c>
      <c r="F17" s="25"/>
      <c r="G17" s="29">
        <v>30599943499</v>
      </c>
      <c r="H17" s="25"/>
      <c r="I17" s="29">
        <v>-1255587499</v>
      </c>
      <c r="J17" s="25"/>
      <c r="K17" s="29">
        <v>2400000</v>
      </c>
      <c r="L17" s="25"/>
      <c r="M17" s="29">
        <v>29344356000</v>
      </c>
      <c r="N17" s="25"/>
      <c r="O17" s="29">
        <v>30485440737</v>
      </c>
      <c r="P17" s="25"/>
      <c r="Q17" s="36">
        <f t="shared" si="0"/>
        <v>-1141084737</v>
      </c>
      <c r="S17" s="32"/>
    </row>
    <row r="18" spans="1:20" ht="21.75" customHeight="1" x14ac:dyDescent="0.2">
      <c r="A18" s="8" t="s">
        <v>33</v>
      </c>
      <c r="C18" s="29">
        <v>301535</v>
      </c>
      <c r="D18" s="25"/>
      <c r="E18" s="29">
        <v>50491349004</v>
      </c>
      <c r="F18" s="25"/>
      <c r="G18" s="29">
        <v>50491349004</v>
      </c>
      <c r="H18" s="25"/>
      <c r="I18" s="29">
        <v>0</v>
      </c>
      <c r="J18" s="25"/>
      <c r="K18" s="29">
        <v>301535</v>
      </c>
      <c r="L18" s="25"/>
      <c r="M18" s="29">
        <v>50491349004</v>
      </c>
      <c r="N18" s="25"/>
      <c r="O18" s="29">
        <v>52397366244</v>
      </c>
      <c r="P18" s="25"/>
      <c r="Q18" s="36">
        <f t="shared" si="0"/>
        <v>-1906017240</v>
      </c>
      <c r="S18" s="32"/>
      <c r="T18" s="32"/>
    </row>
    <row r="19" spans="1:20" ht="21.75" customHeight="1" x14ac:dyDescent="0.2">
      <c r="A19" s="8" t="s">
        <v>35</v>
      </c>
      <c r="C19" s="29">
        <v>910000</v>
      </c>
      <c r="D19" s="25"/>
      <c r="E19" s="29">
        <v>25889237010</v>
      </c>
      <c r="F19" s="25"/>
      <c r="G19" s="29">
        <v>20412730464</v>
      </c>
      <c r="H19" s="25"/>
      <c r="I19" s="29">
        <v>5476506546</v>
      </c>
      <c r="J19" s="25"/>
      <c r="K19" s="29">
        <v>910000</v>
      </c>
      <c r="L19" s="25"/>
      <c r="M19" s="29">
        <v>25889237010</v>
      </c>
      <c r="N19" s="25"/>
      <c r="O19" s="29">
        <v>28764380353</v>
      </c>
      <c r="P19" s="25"/>
      <c r="Q19" s="36">
        <f t="shared" si="0"/>
        <v>-2875143343</v>
      </c>
      <c r="S19" s="32"/>
    </row>
    <row r="20" spans="1:20" ht="21.75" customHeight="1" x14ac:dyDescent="0.2">
      <c r="A20" s="8" t="s">
        <v>19</v>
      </c>
      <c r="C20" s="29">
        <v>2000000</v>
      </c>
      <c r="D20" s="25"/>
      <c r="E20" s="29">
        <v>2371389210</v>
      </c>
      <c r="F20" s="25"/>
      <c r="G20" s="29">
        <v>2297408265</v>
      </c>
      <c r="H20" s="25"/>
      <c r="I20" s="29">
        <v>73980945</v>
      </c>
      <c r="J20" s="25"/>
      <c r="K20" s="29">
        <v>2000000</v>
      </c>
      <c r="L20" s="25"/>
      <c r="M20" s="29">
        <v>2371389210</v>
      </c>
      <c r="N20" s="25"/>
      <c r="O20" s="29">
        <v>860219300</v>
      </c>
      <c r="P20" s="25"/>
      <c r="Q20" s="36">
        <f t="shared" si="0"/>
        <v>1511169910</v>
      </c>
      <c r="S20" s="32"/>
    </row>
    <row r="21" spans="1:20" ht="21.75" customHeight="1" x14ac:dyDescent="0.2">
      <c r="A21" s="8" t="s">
        <v>46</v>
      </c>
      <c r="C21" s="29">
        <v>30585968</v>
      </c>
      <c r="D21" s="25"/>
      <c r="E21" s="29">
        <v>131162776149</v>
      </c>
      <c r="F21" s="25"/>
      <c r="G21" s="29">
        <v>96306002582</v>
      </c>
      <c r="H21" s="25"/>
      <c r="I21" s="29">
        <v>34856773567</v>
      </c>
      <c r="J21" s="25"/>
      <c r="K21" s="29">
        <v>30585968</v>
      </c>
      <c r="L21" s="25"/>
      <c r="M21" s="29">
        <v>131162776149</v>
      </c>
      <c r="N21" s="25"/>
      <c r="O21" s="29">
        <v>94830887969</v>
      </c>
      <c r="P21" s="25"/>
      <c r="Q21" s="36">
        <f t="shared" si="0"/>
        <v>36331888180</v>
      </c>
      <c r="S21" s="32"/>
    </row>
    <row r="22" spans="1:20" ht="21.75" customHeight="1" x14ac:dyDescent="0.2">
      <c r="A22" s="8" t="s">
        <v>71</v>
      </c>
      <c r="C22" s="29">
        <v>1599297</v>
      </c>
      <c r="D22" s="25"/>
      <c r="E22" s="29">
        <v>13052103511</v>
      </c>
      <c r="F22" s="25"/>
      <c r="G22" s="29">
        <v>11169022957</v>
      </c>
      <c r="H22" s="25"/>
      <c r="I22" s="29">
        <v>1883080554</v>
      </c>
      <c r="J22" s="25"/>
      <c r="K22" s="29">
        <v>1599297</v>
      </c>
      <c r="L22" s="25"/>
      <c r="M22" s="29">
        <v>13052103511</v>
      </c>
      <c r="N22" s="25"/>
      <c r="O22" s="29">
        <v>10676481808</v>
      </c>
      <c r="P22" s="25"/>
      <c r="Q22" s="36">
        <v>2375621703</v>
      </c>
      <c r="S22" s="32"/>
    </row>
    <row r="23" spans="1:20" ht="21.75" customHeight="1" x14ac:dyDescent="0.2">
      <c r="A23" s="8" t="s">
        <v>96</v>
      </c>
      <c r="C23" s="29">
        <v>249996</v>
      </c>
      <c r="D23" s="25"/>
      <c r="E23" s="29">
        <v>2499995749</v>
      </c>
      <c r="F23" s="25"/>
      <c r="G23" s="29">
        <v>1783864730</v>
      </c>
      <c r="H23" s="25"/>
      <c r="I23" s="29">
        <v>716131019</v>
      </c>
      <c r="J23" s="25"/>
      <c r="K23" s="29">
        <v>249996</v>
      </c>
      <c r="L23" s="25"/>
      <c r="M23" s="29">
        <v>2499995749</v>
      </c>
      <c r="N23" s="25"/>
      <c r="O23" s="29">
        <v>1783864730</v>
      </c>
      <c r="P23" s="25"/>
      <c r="Q23" s="36">
        <f t="shared" si="0"/>
        <v>716131019</v>
      </c>
      <c r="S23" s="32"/>
    </row>
    <row r="24" spans="1:20" ht="21.75" customHeight="1" x14ac:dyDescent="0.2">
      <c r="A24" s="8" t="s">
        <v>76</v>
      </c>
      <c r="C24" s="29">
        <v>1800000</v>
      </c>
      <c r="D24" s="25"/>
      <c r="E24" s="29">
        <v>11523027600</v>
      </c>
      <c r="F24" s="25"/>
      <c r="G24" s="29">
        <v>10013349052</v>
      </c>
      <c r="H24" s="25"/>
      <c r="I24" s="29">
        <v>1509678548</v>
      </c>
      <c r="J24" s="25"/>
      <c r="K24" s="29">
        <v>1800000</v>
      </c>
      <c r="L24" s="25"/>
      <c r="M24" s="29">
        <v>11523027600</v>
      </c>
      <c r="N24" s="25"/>
      <c r="O24" s="29">
        <v>8790231993</v>
      </c>
      <c r="P24" s="25"/>
      <c r="Q24" s="36">
        <f t="shared" si="0"/>
        <v>2732795607</v>
      </c>
      <c r="S24" s="32"/>
    </row>
    <row r="25" spans="1:20" ht="21.75" customHeight="1" x14ac:dyDescent="0.2">
      <c r="A25" s="8" t="s">
        <v>70</v>
      </c>
      <c r="C25" s="29">
        <v>2920113</v>
      </c>
      <c r="D25" s="25"/>
      <c r="E25" s="29">
        <v>178605489300</v>
      </c>
      <c r="F25" s="25"/>
      <c r="G25" s="29">
        <v>175238312840</v>
      </c>
      <c r="H25" s="25"/>
      <c r="I25" s="29">
        <v>3367176460</v>
      </c>
      <c r="J25" s="25"/>
      <c r="K25" s="29">
        <v>2920113</v>
      </c>
      <c r="L25" s="25"/>
      <c r="M25" s="29">
        <v>178605489300</v>
      </c>
      <c r="N25" s="25"/>
      <c r="O25" s="29">
        <v>114796119665</v>
      </c>
      <c r="P25" s="25"/>
      <c r="Q25" s="36">
        <f t="shared" si="0"/>
        <v>63809369635</v>
      </c>
      <c r="S25" s="32"/>
    </row>
    <row r="26" spans="1:20" ht="21.75" customHeight="1" x14ac:dyDescent="0.2">
      <c r="A26" s="8" t="s">
        <v>25</v>
      </c>
      <c r="C26" s="29">
        <v>19029218</v>
      </c>
      <c r="D26" s="25"/>
      <c r="E26" s="29">
        <v>90380620062</v>
      </c>
      <c r="F26" s="25"/>
      <c r="G26" s="29">
        <v>93551322778</v>
      </c>
      <c r="H26" s="25"/>
      <c r="I26" s="29">
        <v>-3170702715</v>
      </c>
      <c r="J26" s="25"/>
      <c r="K26" s="29">
        <v>19029218</v>
      </c>
      <c r="L26" s="25"/>
      <c r="M26" s="29">
        <v>90380620062</v>
      </c>
      <c r="N26" s="25"/>
      <c r="O26" s="29">
        <v>93908841588</v>
      </c>
      <c r="P26" s="25"/>
      <c r="Q26" s="36">
        <f t="shared" si="0"/>
        <v>-3528221526</v>
      </c>
      <c r="S26" s="32"/>
    </row>
    <row r="27" spans="1:20" ht="21.75" customHeight="1" x14ac:dyDescent="0.2">
      <c r="A27" s="8" t="s">
        <v>29</v>
      </c>
      <c r="C27" s="29">
        <v>161737</v>
      </c>
      <c r="D27" s="25"/>
      <c r="E27" s="29">
        <v>9996968660</v>
      </c>
      <c r="F27" s="25"/>
      <c r="G27" s="29">
        <v>9996968660</v>
      </c>
      <c r="H27" s="25"/>
      <c r="I27" s="29">
        <v>0</v>
      </c>
      <c r="J27" s="25"/>
      <c r="K27" s="29">
        <v>161737</v>
      </c>
      <c r="L27" s="25"/>
      <c r="M27" s="29">
        <v>9996968660</v>
      </c>
      <c r="N27" s="25"/>
      <c r="O27" s="29">
        <v>9653467424</v>
      </c>
      <c r="P27" s="25"/>
      <c r="Q27" s="36">
        <f t="shared" si="0"/>
        <v>343501236</v>
      </c>
      <c r="S27" s="32"/>
    </row>
    <row r="28" spans="1:20" ht="21.75" customHeight="1" x14ac:dyDescent="0.2">
      <c r="A28" s="8" t="s">
        <v>73</v>
      </c>
      <c r="C28" s="29">
        <v>16691183</v>
      </c>
      <c r="D28" s="25"/>
      <c r="E28" s="29">
        <v>109672263748</v>
      </c>
      <c r="F28" s="25"/>
      <c r="G28" s="29">
        <v>105201473630</v>
      </c>
      <c r="H28" s="25"/>
      <c r="I28" s="29">
        <v>4470790118</v>
      </c>
      <c r="J28" s="25"/>
      <c r="K28" s="29">
        <v>16691183</v>
      </c>
      <c r="L28" s="25"/>
      <c r="M28" s="29">
        <v>109672263748</v>
      </c>
      <c r="N28" s="25"/>
      <c r="O28" s="29">
        <v>112231248695</v>
      </c>
      <c r="P28" s="25"/>
      <c r="Q28" s="36">
        <f t="shared" si="0"/>
        <v>-2558984947</v>
      </c>
      <c r="S28" s="32"/>
    </row>
    <row r="29" spans="1:20" ht="21.75" customHeight="1" x14ac:dyDescent="0.2">
      <c r="A29" s="8" t="s">
        <v>87</v>
      </c>
      <c r="C29" s="29">
        <v>450000</v>
      </c>
      <c r="D29" s="25"/>
      <c r="E29" s="29">
        <v>4034848950</v>
      </c>
      <c r="F29" s="25"/>
      <c r="G29" s="29">
        <v>2661464413</v>
      </c>
      <c r="H29" s="25"/>
      <c r="I29" s="29">
        <v>1373384537</v>
      </c>
      <c r="J29" s="25"/>
      <c r="K29" s="29">
        <v>450000</v>
      </c>
      <c r="L29" s="25"/>
      <c r="M29" s="29">
        <v>4034848950</v>
      </c>
      <c r="N29" s="25"/>
      <c r="O29" s="29">
        <v>2661464413</v>
      </c>
      <c r="P29" s="25"/>
      <c r="Q29" s="36">
        <f t="shared" si="0"/>
        <v>1373384537</v>
      </c>
      <c r="S29" s="32"/>
    </row>
    <row r="30" spans="1:20" ht="21.75" customHeight="1" x14ac:dyDescent="0.2">
      <c r="A30" s="8" t="s">
        <v>45</v>
      </c>
      <c r="C30" s="29">
        <v>10326669</v>
      </c>
      <c r="D30" s="25"/>
      <c r="E30" s="29">
        <v>200685154995</v>
      </c>
      <c r="F30" s="25"/>
      <c r="G30" s="29">
        <v>176664527747</v>
      </c>
      <c r="H30" s="25"/>
      <c r="I30" s="29">
        <v>24020627248</v>
      </c>
      <c r="J30" s="25"/>
      <c r="K30" s="29">
        <v>10326669</v>
      </c>
      <c r="L30" s="25"/>
      <c r="M30" s="29">
        <v>200685154995</v>
      </c>
      <c r="N30" s="25"/>
      <c r="O30" s="29">
        <v>166686470066</v>
      </c>
      <c r="P30" s="25"/>
      <c r="Q30" s="36">
        <f t="shared" si="0"/>
        <v>33998684929</v>
      </c>
      <c r="S30" s="32"/>
    </row>
    <row r="31" spans="1:20" ht="21.75" customHeight="1" x14ac:dyDescent="0.2">
      <c r="A31" s="8" t="s">
        <v>32</v>
      </c>
      <c r="C31" s="29">
        <v>969585</v>
      </c>
      <c r="D31" s="25"/>
      <c r="E31" s="29">
        <v>49443759222</v>
      </c>
      <c r="F31" s="25"/>
      <c r="G31" s="29">
        <v>49443759222</v>
      </c>
      <c r="H31" s="25"/>
      <c r="I31" s="29">
        <v>0</v>
      </c>
      <c r="J31" s="25"/>
      <c r="K31" s="29">
        <v>969585</v>
      </c>
      <c r="L31" s="25"/>
      <c r="M31" s="29">
        <v>49443759222</v>
      </c>
      <c r="N31" s="25"/>
      <c r="O31" s="29">
        <v>49155913292</v>
      </c>
      <c r="P31" s="25"/>
      <c r="Q31" s="36">
        <f t="shared" si="0"/>
        <v>287845930</v>
      </c>
      <c r="S31" s="32"/>
    </row>
    <row r="32" spans="1:20" ht="21.75" customHeight="1" x14ac:dyDescent="0.2">
      <c r="A32" s="8" t="s">
        <v>83</v>
      </c>
      <c r="C32" s="29">
        <v>37755535</v>
      </c>
      <c r="D32" s="25"/>
      <c r="E32" s="29">
        <v>69882516373</v>
      </c>
      <c r="F32" s="25"/>
      <c r="G32" s="29">
        <v>78484283518</v>
      </c>
      <c r="H32" s="25"/>
      <c r="I32" s="29">
        <v>-8601767144</v>
      </c>
      <c r="J32" s="25"/>
      <c r="K32" s="29">
        <v>37755535</v>
      </c>
      <c r="L32" s="25"/>
      <c r="M32" s="29">
        <v>69882516373</v>
      </c>
      <c r="N32" s="25"/>
      <c r="O32" s="29">
        <v>78484283518</v>
      </c>
      <c r="P32" s="25"/>
      <c r="Q32" s="36">
        <f t="shared" si="0"/>
        <v>-8601767145</v>
      </c>
      <c r="S32" s="32"/>
    </row>
    <row r="33" spans="1:19" ht="21.75" customHeight="1" x14ac:dyDescent="0.2">
      <c r="A33" s="8" t="s">
        <v>27</v>
      </c>
      <c r="C33" s="29">
        <v>1300000</v>
      </c>
      <c r="D33" s="25"/>
      <c r="E33" s="29">
        <v>29334415500</v>
      </c>
      <c r="F33" s="25"/>
      <c r="G33" s="29">
        <v>27331404750</v>
      </c>
      <c r="H33" s="25"/>
      <c r="I33" s="29">
        <v>2003010750</v>
      </c>
      <c r="J33" s="25"/>
      <c r="K33" s="29">
        <v>1300000</v>
      </c>
      <c r="L33" s="25"/>
      <c r="M33" s="29">
        <v>29334415500</v>
      </c>
      <c r="N33" s="25"/>
      <c r="O33" s="29">
        <v>21942968953</v>
      </c>
      <c r="P33" s="25"/>
      <c r="Q33" s="36">
        <f t="shared" si="0"/>
        <v>7391446547</v>
      </c>
      <c r="S33" s="32"/>
    </row>
    <row r="34" spans="1:19" ht="21.75" customHeight="1" x14ac:dyDescent="0.2">
      <c r="A34" s="8" t="s">
        <v>39</v>
      </c>
      <c r="C34" s="29">
        <v>548744</v>
      </c>
      <c r="D34" s="25"/>
      <c r="E34" s="29">
        <v>21082762314</v>
      </c>
      <c r="F34" s="25"/>
      <c r="G34" s="29">
        <v>16337095247</v>
      </c>
      <c r="H34" s="25"/>
      <c r="I34" s="29">
        <v>4745667067</v>
      </c>
      <c r="J34" s="25"/>
      <c r="K34" s="29">
        <v>548744</v>
      </c>
      <c r="L34" s="25"/>
      <c r="M34" s="29">
        <v>21082762314</v>
      </c>
      <c r="N34" s="25"/>
      <c r="O34" s="29">
        <v>13092302528</v>
      </c>
      <c r="P34" s="25"/>
      <c r="Q34" s="36">
        <f t="shared" si="0"/>
        <v>7990459786</v>
      </c>
      <c r="S34" s="32"/>
    </row>
    <row r="35" spans="1:19" ht="21.75" customHeight="1" x14ac:dyDescent="0.2">
      <c r="A35" s="8" t="s">
        <v>53</v>
      </c>
      <c r="C35" s="29">
        <v>88545000</v>
      </c>
      <c r="D35" s="25"/>
      <c r="E35" s="29">
        <v>44625205725</v>
      </c>
      <c r="F35" s="25"/>
      <c r="G35" s="29">
        <v>46825659657</v>
      </c>
      <c r="H35" s="25"/>
      <c r="I35" s="29">
        <v>-2200453931</v>
      </c>
      <c r="J35" s="25"/>
      <c r="K35" s="29">
        <v>88545000</v>
      </c>
      <c r="L35" s="25"/>
      <c r="M35" s="29">
        <v>44625205725</v>
      </c>
      <c r="N35" s="25"/>
      <c r="O35" s="29">
        <v>47134431502</v>
      </c>
      <c r="P35" s="25"/>
      <c r="Q35" s="36">
        <f t="shared" si="0"/>
        <v>-2509225777</v>
      </c>
      <c r="S35" s="32"/>
    </row>
    <row r="36" spans="1:19" ht="21.75" customHeight="1" x14ac:dyDescent="0.2">
      <c r="A36" s="8" t="s">
        <v>97</v>
      </c>
      <c r="C36" s="29">
        <v>247500</v>
      </c>
      <c r="D36" s="25"/>
      <c r="E36" s="29">
        <v>7282410300</v>
      </c>
      <c r="F36" s="25"/>
      <c r="G36" s="29">
        <v>4701572651</v>
      </c>
      <c r="H36" s="25"/>
      <c r="I36" s="29">
        <v>2580837649</v>
      </c>
      <c r="J36" s="25"/>
      <c r="K36" s="29">
        <v>247500</v>
      </c>
      <c r="L36" s="25"/>
      <c r="M36" s="29">
        <v>7282410300</v>
      </c>
      <c r="N36" s="25"/>
      <c r="O36" s="29">
        <v>4701572651</v>
      </c>
      <c r="P36" s="25"/>
      <c r="Q36" s="36">
        <f t="shared" si="0"/>
        <v>2580837649</v>
      </c>
      <c r="S36" s="32"/>
    </row>
    <row r="37" spans="1:19" ht="21.75" customHeight="1" x14ac:dyDescent="0.2">
      <c r="A37" s="8" t="s">
        <v>34</v>
      </c>
      <c r="C37" s="29">
        <v>492825</v>
      </c>
      <c r="D37" s="25"/>
      <c r="E37" s="29">
        <v>68217557256</v>
      </c>
      <c r="F37" s="25"/>
      <c r="G37" s="29">
        <v>68217557256</v>
      </c>
      <c r="H37" s="25"/>
      <c r="I37" s="29">
        <v>0</v>
      </c>
      <c r="J37" s="25"/>
      <c r="K37" s="29">
        <v>492825</v>
      </c>
      <c r="L37" s="25"/>
      <c r="M37" s="29">
        <v>68217557256</v>
      </c>
      <c r="N37" s="25"/>
      <c r="O37" s="29">
        <v>57429199358</v>
      </c>
      <c r="P37" s="25"/>
      <c r="Q37" s="36">
        <f t="shared" si="0"/>
        <v>10788357898</v>
      </c>
      <c r="S37" s="32"/>
    </row>
    <row r="38" spans="1:19" ht="21.75" customHeight="1" x14ac:dyDescent="0.2">
      <c r="A38" s="8" t="s">
        <v>54</v>
      </c>
      <c r="C38" s="29">
        <v>4734</v>
      </c>
      <c r="D38" s="25"/>
      <c r="E38" s="29">
        <v>18503334</v>
      </c>
      <c r="F38" s="25"/>
      <c r="G38" s="29">
        <v>1855488481</v>
      </c>
      <c r="H38" s="25"/>
      <c r="I38" s="29">
        <v>-1836985146</v>
      </c>
      <c r="J38" s="25"/>
      <c r="K38" s="29">
        <v>4734</v>
      </c>
      <c r="L38" s="25"/>
      <c r="M38" s="29">
        <v>18503334</v>
      </c>
      <c r="N38" s="25"/>
      <c r="O38" s="29">
        <v>14742567</v>
      </c>
      <c r="P38" s="25"/>
      <c r="Q38" s="36">
        <v>3760767</v>
      </c>
      <c r="S38" s="32"/>
    </row>
    <row r="39" spans="1:19" ht="21.75" customHeight="1" x14ac:dyDescent="0.2">
      <c r="A39" s="8" t="s">
        <v>72</v>
      </c>
      <c r="C39" s="29">
        <v>9265072</v>
      </c>
      <c r="D39" s="25"/>
      <c r="E39" s="29">
        <v>175081051058</v>
      </c>
      <c r="F39" s="25"/>
      <c r="G39" s="29">
        <v>149684334520</v>
      </c>
      <c r="H39" s="25"/>
      <c r="I39" s="29">
        <v>25396716538</v>
      </c>
      <c r="J39" s="25"/>
      <c r="K39" s="29">
        <v>9265072</v>
      </c>
      <c r="L39" s="25"/>
      <c r="M39" s="29">
        <v>175081051058</v>
      </c>
      <c r="N39" s="25"/>
      <c r="O39" s="29">
        <v>147529266239</v>
      </c>
      <c r="P39" s="25"/>
      <c r="Q39" s="36">
        <f t="shared" si="0"/>
        <v>27551784819</v>
      </c>
      <c r="S39" s="32"/>
    </row>
    <row r="40" spans="1:19" ht="21.75" customHeight="1" x14ac:dyDescent="0.2">
      <c r="A40" s="8" t="s">
        <v>49</v>
      </c>
      <c r="C40" s="29">
        <v>15000000</v>
      </c>
      <c r="D40" s="25"/>
      <c r="E40" s="29">
        <v>7306267500</v>
      </c>
      <c r="F40" s="25"/>
      <c r="G40" s="29">
        <v>8454395250</v>
      </c>
      <c r="H40" s="25"/>
      <c r="I40" s="29">
        <v>-1148127750</v>
      </c>
      <c r="J40" s="25"/>
      <c r="K40" s="29">
        <v>15000000</v>
      </c>
      <c r="L40" s="25"/>
      <c r="M40" s="29">
        <v>7306267500</v>
      </c>
      <c r="N40" s="25"/>
      <c r="O40" s="29">
        <v>8977165804</v>
      </c>
      <c r="P40" s="25"/>
      <c r="Q40" s="36">
        <f t="shared" si="0"/>
        <v>-1670898304</v>
      </c>
      <c r="S40" s="32"/>
    </row>
    <row r="41" spans="1:19" ht="21.75" customHeight="1" x14ac:dyDescent="0.2">
      <c r="A41" s="8" t="s">
        <v>86</v>
      </c>
      <c r="C41" s="29">
        <v>200000</v>
      </c>
      <c r="D41" s="25"/>
      <c r="E41" s="29">
        <v>9284427000</v>
      </c>
      <c r="F41" s="25"/>
      <c r="G41" s="29">
        <v>10237491556</v>
      </c>
      <c r="H41" s="25"/>
      <c r="I41" s="29">
        <v>-953064556</v>
      </c>
      <c r="J41" s="25"/>
      <c r="K41" s="29">
        <v>200000</v>
      </c>
      <c r="L41" s="25"/>
      <c r="M41" s="29">
        <v>9284427000</v>
      </c>
      <c r="N41" s="25"/>
      <c r="O41" s="29">
        <v>10237491556</v>
      </c>
      <c r="P41" s="25"/>
      <c r="Q41" s="36">
        <f t="shared" si="0"/>
        <v>-953064556</v>
      </c>
      <c r="S41" s="32"/>
    </row>
    <row r="42" spans="1:19" ht="21.75" customHeight="1" x14ac:dyDescent="0.2">
      <c r="A42" s="8" t="s">
        <v>58</v>
      </c>
      <c r="C42" s="29">
        <v>194</v>
      </c>
      <c r="D42" s="25"/>
      <c r="E42" s="29">
        <v>8907542</v>
      </c>
      <c r="F42" s="25"/>
      <c r="G42" s="29">
        <v>7544123</v>
      </c>
      <c r="H42" s="25"/>
      <c r="I42" s="29">
        <v>1363419</v>
      </c>
      <c r="J42" s="25"/>
      <c r="K42" s="29">
        <v>194</v>
      </c>
      <c r="L42" s="25"/>
      <c r="M42" s="29">
        <v>8907542</v>
      </c>
      <c r="N42" s="25"/>
      <c r="O42" s="29">
        <v>5515387</v>
      </c>
      <c r="P42" s="25"/>
      <c r="Q42" s="36">
        <f t="shared" si="0"/>
        <v>3392155</v>
      </c>
      <c r="S42" s="32"/>
    </row>
    <row r="43" spans="1:19" ht="21.75" customHeight="1" x14ac:dyDescent="0.2">
      <c r="A43" s="8" t="s">
        <v>31</v>
      </c>
      <c r="C43" s="29">
        <v>2220194</v>
      </c>
      <c r="D43" s="25"/>
      <c r="E43" s="29">
        <v>24850638102</v>
      </c>
      <c r="F43" s="25"/>
      <c r="G43" s="29">
        <v>24850638102</v>
      </c>
      <c r="H43" s="25"/>
      <c r="I43" s="29">
        <v>0</v>
      </c>
      <c r="J43" s="25"/>
      <c r="K43" s="29">
        <v>2220194</v>
      </c>
      <c r="L43" s="25"/>
      <c r="M43" s="29">
        <v>24850638102</v>
      </c>
      <c r="N43" s="25"/>
      <c r="O43" s="29">
        <v>36472232442</v>
      </c>
      <c r="P43" s="25"/>
      <c r="Q43" s="36">
        <f t="shared" si="0"/>
        <v>-11621594340</v>
      </c>
      <c r="S43" s="32"/>
    </row>
    <row r="44" spans="1:19" ht="21.75" customHeight="1" x14ac:dyDescent="0.2">
      <c r="A44" s="8" t="s">
        <v>22</v>
      </c>
      <c r="C44" s="29">
        <v>5000000</v>
      </c>
      <c r="D44" s="25"/>
      <c r="E44" s="29">
        <v>15646347000</v>
      </c>
      <c r="F44" s="25"/>
      <c r="G44" s="29">
        <v>15125882976</v>
      </c>
      <c r="H44" s="25"/>
      <c r="I44" s="29">
        <v>520464024</v>
      </c>
      <c r="J44" s="25"/>
      <c r="K44" s="29">
        <v>5000000</v>
      </c>
      <c r="L44" s="25"/>
      <c r="M44" s="29">
        <v>15646347000</v>
      </c>
      <c r="N44" s="25"/>
      <c r="O44" s="29">
        <v>16215542245</v>
      </c>
      <c r="P44" s="25"/>
      <c r="Q44" s="36">
        <f t="shared" si="0"/>
        <v>-569195245</v>
      </c>
      <c r="S44" s="32"/>
    </row>
    <row r="45" spans="1:19" ht="21.75" customHeight="1" x14ac:dyDescent="0.2">
      <c r="A45" s="8" t="s">
        <v>21</v>
      </c>
      <c r="C45" s="29">
        <v>26908702</v>
      </c>
      <c r="D45" s="25"/>
      <c r="E45" s="29">
        <v>16396888871</v>
      </c>
      <c r="F45" s="25"/>
      <c r="G45" s="29">
        <v>16316249223</v>
      </c>
      <c r="H45" s="25"/>
      <c r="I45" s="29">
        <v>80639648</v>
      </c>
      <c r="J45" s="25"/>
      <c r="K45" s="29">
        <v>26908702</v>
      </c>
      <c r="L45" s="25"/>
      <c r="M45" s="29">
        <v>16396888871</v>
      </c>
      <c r="N45" s="25"/>
      <c r="O45" s="29">
        <v>16821156000</v>
      </c>
      <c r="P45" s="25"/>
      <c r="Q45" s="36">
        <f t="shared" si="0"/>
        <v>-424267129</v>
      </c>
      <c r="S45" s="32"/>
    </row>
    <row r="46" spans="1:19" ht="21.75" customHeight="1" x14ac:dyDescent="0.2">
      <c r="A46" s="8" t="s">
        <v>65</v>
      </c>
      <c r="C46" s="29">
        <v>9139982</v>
      </c>
      <c r="D46" s="25"/>
      <c r="E46" s="29">
        <v>75319616597</v>
      </c>
      <c r="F46" s="25"/>
      <c r="G46" s="29">
        <v>74411056687</v>
      </c>
      <c r="H46" s="25"/>
      <c r="I46" s="29">
        <v>908559910</v>
      </c>
      <c r="J46" s="25"/>
      <c r="K46" s="29">
        <v>9139982</v>
      </c>
      <c r="L46" s="25"/>
      <c r="M46" s="29">
        <v>75319616597</v>
      </c>
      <c r="N46" s="25"/>
      <c r="O46" s="29">
        <v>72384823117</v>
      </c>
      <c r="P46" s="25"/>
      <c r="Q46" s="36">
        <f t="shared" si="0"/>
        <v>2934793480</v>
      </c>
      <c r="S46" s="32"/>
    </row>
    <row r="47" spans="1:19" ht="21.75" customHeight="1" x14ac:dyDescent="0.2">
      <c r="A47" s="8" t="s">
        <v>61</v>
      </c>
      <c r="C47" s="29">
        <v>64290983</v>
      </c>
      <c r="D47" s="25"/>
      <c r="E47" s="29">
        <v>678068672018</v>
      </c>
      <c r="F47" s="25"/>
      <c r="G47" s="29">
        <v>637115441012</v>
      </c>
      <c r="H47" s="25"/>
      <c r="I47" s="29">
        <v>40953231006</v>
      </c>
      <c r="J47" s="25"/>
      <c r="K47" s="29">
        <v>64290983</v>
      </c>
      <c r="L47" s="25"/>
      <c r="M47" s="29">
        <v>678068672018</v>
      </c>
      <c r="N47" s="25"/>
      <c r="O47" s="29">
        <v>635597017487</v>
      </c>
      <c r="P47" s="25"/>
      <c r="Q47" s="36">
        <f t="shared" si="0"/>
        <v>42471654531</v>
      </c>
      <c r="S47" s="32"/>
    </row>
    <row r="48" spans="1:19" ht="21.75" customHeight="1" x14ac:dyDescent="0.2">
      <c r="A48" s="8" t="s">
        <v>44</v>
      </c>
      <c r="C48" s="29">
        <v>13000000</v>
      </c>
      <c r="D48" s="25"/>
      <c r="E48" s="29">
        <v>37811673900</v>
      </c>
      <c r="F48" s="25"/>
      <c r="G48" s="29">
        <v>44686523700</v>
      </c>
      <c r="H48" s="25"/>
      <c r="I48" s="29">
        <v>-6874849800</v>
      </c>
      <c r="J48" s="25"/>
      <c r="K48" s="29">
        <v>13000000</v>
      </c>
      <c r="L48" s="25"/>
      <c r="M48" s="29">
        <v>37811673900</v>
      </c>
      <c r="N48" s="25"/>
      <c r="O48" s="29">
        <v>47328935293</v>
      </c>
      <c r="P48" s="25"/>
      <c r="Q48" s="36">
        <f t="shared" si="0"/>
        <v>-9517261393</v>
      </c>
      <c r="S48" s="32"/>
    </row>
    <row r="49" spans="1:19" ht="21.75" customHeight="1" x14ac:dyDescent="0.2">
      <c r="A49" s="8" t="s">
        <v>56</v>
      </c>
      <c r="C49" s="29">
        <v>8765306</v>
      </c>
      <c r="D49" s="25"/>
      <c r="E49" s="29">
        <v>168512367982</v>
      </c>
      <c r="F49" s="25"/>
      <c r="G49" s="29">
        <v>184883649327</v>
      </c>
      <c r="H49" s="25"/>
      <c r="I49" s="29">
        <v>-16371281344</v>
      </c>
      <c r="J49" s="25"/>
      <c r="K49" s="29">
        <v>8765306</v>
      </c>
      <c r="L49" s="25"/>
      <c r="M49" s="29">
        <v>168512367982</v>
      </c>
      <c r="N49" s="25"/>
      <c r="O49" s="29">
        <v>156226846673</v>
      </c>
      <c r="P49" s="25"/>
      <c r="Q49" s="36">
        <f t="shared" si="0"/>
        <v>12285521309</v>
      </c>
      <c r="S49" s="32"/>
    </row>
    <row r="50" spans="1:19" ht="21.75" customHeight="1" x14ac:dyDescent="0.2">
      <c r="A50" s="8" t="s">
        <v>24</v>
      </c>
      <c r="C50" s="29">
        <v>246072</v>
      </c>
      <c r="D50" s="25"/>
      <c r="E50" s="29">
        <v>1978877681</v>
      </c>
      <c r="F50" s="25"/>
      <c r="G50" s="29">
        <v>1641915324</v>
      </c>
      <c r="H50" s="25"/>
      <c r="I50" s="29">
        <v>336962357</v>
      </c>
      <c r="J50" s="25"/>
      <c r="K50" s="29">
        <v>246072</v>
      </c>
      <c r="L50" s="25"/>
      <c r="M50" s="29">
        <v>1978877681</v>
      </c>
      <c r="N50" s="25"/>
      <c r="O50" s="29">
        <v>1951556163</v>
      </c>
      <c r="P50" s="25"/>
      <c r="Q50" s="36">
        <f t="shared" si="0"/>
        <v>27321518</v>
      </c>
      <c r="S50" s="32"/>
    </row>
    <row r="51" spans="1:19" ht="21.75" customHeight="1" x14ac:dyDescent="0.2">
      <c r="A51" s="8" t="s">
        <v>80</v>
      </c>
      <c r="C51" s="29">
        <v>1246255</v>
      </c>
      <c r="D51" s="25"/>
      <c r="E51" s="29">
        <v>77365544432</v>
      </c>
      <c r="F51" s="25"/>
      <c r="G51" s="29">
        <v>64605494670</v>
      </c>
      <c r="H51" s="25"/>
      <c r="I51" s="29">
        <v>12760049762</v>
      </c>
      <c r="J51" s="25"/>
      <c r="K51" s="29">
        <v>1246255</v>
      </c>
      <c r="L51" s="25"/>
      <c r="M51" s="29">
        <v>77365544432</v>
      </c>
      <c r="N51" s="25"/>
      <c r="O51" s="29">
        <v>56568698563</v>
      </c>
      <c r="P51" s="25"/>
      <c r="Q51" s="36">
        <f t="shared" si="0"/>
        <v>20796845869</v>
      </c>
      <c r="S51" s="32"/>
    </row>
    <row r="52" spans="1:19" ht="21.75" customHeight="1" x14ac:dyDescent="0.2">
      <c r="A52" s="8" t="s">
        <v>57</v>
      </c>
      <c r="C52" s="29">
        <v>355462266</v>
      </c>
      <c r="D52" s="25"/>
      <c r="E52" s="29">
        <v>479138892041</v>
      </c>
      <c r="F52" s="25"/>
      <c r="G52" s="29">
        <v>514148301091</v>
      </c>
      <c r="H52" s="25"/>
      <c r="I52" s="29">
        <v>-35009409049</v>
      </c>
      <c r="J52" s="25"/>
      <c r="K52" s="29">
        <v>355462266</v>
      </c>
      <c r="L52" s="25"/>
      <c r="M52" s="29">
        <v>479138892041</v>
      </c>
      <c r="N52" s="25"/>
      <c r="O52" s="29">
        <v>514537701544</v>
      </c>
      <c r="P52" s="25"/>
      <c r="Q52" s="36">
        <f t="shared" si="0"/>
        <v>-35398809503</v>
      </c>
      <c r="S52" s="32"/>
    </row>
    <row r="53" spans="1:19" ht="21.75" customHeight="1" x14ac:dyDescent="0.2">
      <c r="A53" s="8" t="s">
        <v>30</v>
      </c>
      <c r="C53" s="29">
        <v>571647</v>
      </c>
      <c r="D53" s="25"/>
      <c r="E53" s="29">
        <v>118763351373</v>
      </c>
      <c r="F53" s="25"/>
      <c r="G53" s="29">
        <v>118763351373</v>
      </c>
      <c r="H53" s="25"/>
      <c r="I53" s="29">
        <v>0</v>
      </c>
      <c r="J53" s="25"/>
      <c r="K53" s="29">
        <v>571647</v>
      </c>
      <c r="L53" s="25"/>
      <c r="M53" s="29">
        <v>118763351373</v>
      </c>
      <c r="N53" s="25"/>
      <c r="O53" s="29">
        <v>112063496983</v>
      </c>
      <c r="P53" s="25"/>
      <c r="Q53" s="36">
        <f t="shared" si="0"/>
        <v>6699854390</v>
      </c>
      <c r="S53" s="32"/>
    </row>
    <row r="54" spans="1:19" ht="21.75" customHeight="1" x14ac:dyDescent="0.2">
      <c r="A54" s="8" t="s">
        <v>43</v>
      </c>
      <c r="C54" s="29">
        <v>1066666</v>
      </c>
      <c r="D54" s="25"/>
      <c r="E54" s="29">
        <v>7496457714</v>
      </c>
      <c r="F54" s="25"/>
      <c r="G54" s="29">
        <v>6957049634</v>
      </c>
      <c r="H54" s="25"/>
      <c r="I54" s="29">
        <v>539408080</v>
      </c>
      <c r="J54" s="25"/>
      <c r="K54" s="29">
        <v>1066666</v>
      </c>
      <c r="L54" s="25"/>
      <c r="M54" s="29">
        <v>7496457714</v>
      </c>
      <c r="N54" s="25"/>
      <c r="O54" s="29">
        <v>5451167887</v>
      </c>
      <c r="P54" s="25"/>
      <c r="Q54" s="36">
        <f t="shared" si="0"/>
        <v>2045289827</v>
      </c>
      <c r="S54" s="32"/>
    </row>
    <row r="55" spans="1:19" ht="21.75" customHeight="1" x14ac:dyDescent="0.2">
      <c r="A55" s="8" t="s">
        <v>60</v>
      </c>
      <c r="C55" s="29">
        <v>2800000</v>
      </c>
      <c r="D55" s="25"/>
      <c r="E55" s="29">
        <v>13332198600</v>
      </c>
      <c r="F55" s="25"/>
      <c r="G55" s="29">
        <v>14118293335</v>
      </c>
      <c r="H55" s="25"/>
      <c r="I55" s="29">
        <v>-786094735</v>
      </c>
      <c r="J55" s="25"/>
      <c r="K55" s="29">
        <v>2800000</v>
      </c>
      <c r="L55" s="25"/>
      <c r="M55" s="29">
        <v>13332198600</v>
      </c>
      <c r="N55" s="25"/>
      <c r="O55" s="29">
        <v>13173548216</v>
      </c>
      <c r="P55" s="25"/>
      <c r="Q55" s="36">
        <f t="shared" si="0"/>
        <v>158650384</v>
      </c>
      <c r="S55" s="32"/>
    </row>
    <row r="56" spans="1:19" ht="21.75" customHeight="1" x14ac:dyDescent="0.2">
      <c r="A56" s="8" t="s">
        <v>63</v>
      </c>
      <c r="C56" s="29">
        <v>10699098</v>
      </c>
      <c r="D56" s="25"/>
      <c r="E56" s="29">
        <v>29428257961</v>
      </c>
      <c r="F56" s="25"/>
      <c r="G56" s="29">
        <v>27344490007</v>
      </c>
      <c r="H56" s="25"/>
      <c r="I56" s="29">
        <v>2083767954</v>
      </c>
      <c r="J56" s="25"/>
      <c r="K56" s="29">
        <v>10699098</v>
      </c>
      <c r="L56" s="25"/>
      <c r="M56" s="29">
        <v>29428257961</v>
      </c>
      <c r="N56" s="25"/>
      <c r="O56" s="29">
        <v>27816296973</v>
      </c>
      <c r="P56" s="25"/>
      <c r="Q56" s="36">
        <f t="shared" si="0"/>
        <v>1611960988</v>
      </c>
      <c r="S56" s="32"/>
    </row>
    <row r="57" spans="1:19" ht="21.75" customHeight="1" x14ac:dyDescent="0.2">
      <c r="A57" s="8" t="s">
        <v>59</v>
      </c>
      <c r="C57" s="29">
        <v>3400890</v>
      </c>
      <c r="D57" s="25"/>
      <c r="E57" s="29">
        <v>30223053058</v>
      </c>
      <c r="F57" s="25"/>
      <c r="G57" s="29">
        <v>39315583606</v>
      </c>
      <c r="H57" s="25"/>
      <c r="I57" s="29">
        <v>-9092530547</v>
      </c>
      <c r="J57" s="25"/>
      <c r="K57" s="29">
        <v>3400890</v>
      </c>
      <c r="L57" s="25"/>
      <c r="M57" s="29">
        <v>30223053058</v>
      </c>
      <c r="N57" s="25"/>
      <c r="O57" s="29">
        <v>19115779964</v>
      </c>
      <c r="P57" s="25"/>
      <c r="Q57" s="36">
        <f t="shared" si="0"/>
        <v>11107273094</v>
      </c>
      <c r="S57" s="32"/>
    </row>
    <row r="58" spans="1:19" ht="21.75" customHeight="1" x14ac:dyDescent="0.2">
      <c r="A58" s="8" t="s">
        <v>42</v>
      </c>
      <c r="C58" s="29">
        <v>1184280</v>
      </c>
      <c r="D58" s="25"/>
      <c r="E58" s="29">
        <v>6627824796</v>
      </c>
      <c r="F58" s="25"/>
      <c r="G58" s="29">
        <v>6616052461</v>
      </c>
      <c r="H58" s="25"/>
      <c r="I58" s="29">
        <v>11772335</v>
      </c>
      <c r="J58" s="25"/>
      <c r="K58" s="29">
        <v>1184280</v>
      </c>
      <c r="L58" s="25"/>
      <c r="M58" s="29">
        <v>6627824796</v>
      </c>
      <c r="N58" s="25"/>
      <c r="O58" s="29">
        <v>8486040173</v>
      </c>
      <c r="P58" s="25"/>
      <c r="Q58" s="36">
        <f t="shared" si="0"/>
        <v>-1858215377</v>
      </c>
      <c r="S58" s="32"/>
    </row>
    <row r="59" spans="1:19" ht="21.75" customHeight="1" x14ac:dyDescent="0.2">
      <c r="A59" s="8" t="s">
        <v>47</v>
      </c>
      <c r="C59" s="29">
        <v>3918545</v>
      </c>
      <c r="D59" s="25"/>
      <c r="E59" s="29">
        <v>47638658708</v>
      </c>
      <c r="F59" s="25"/>
      <c r="G59" s="29">
        <v>40893995941</v>
      </c>
      <c r="H59" s="25"/>
      <c r="I59" s="29">
        <v>6744662767</v>
      </c>
      <c r="J59" s="25"/>
      <c r="K59" s="29">
        <v>3918545</v>
      </c>
      <c r="L59" s="25"/>
      <c r="M59" s="29">
        <v>47638658708</v>
      </c>
      <c r="N59" s="25"/>
      <c r="O59" s="29">
        <v>40087908737</v>
      </c>
      <c r="P59" s="25"/>
      <c r="Q59" s="36">
        <f t="shared" si="0"/>
        <v>7550749971</v>
      </c>
      <c r="S59" s="32"/>
    </row>
    <row r="60" spans="1:19" ht="21.75" customHeight="1" x14ac:dyDescent="0.2">
      <c r="A60" s="8" t="s">
        <v>82</v>
      </c>
      <c r="C60" s="29">
        <v>15504861</v>
      </c>
      <c r="D60" s="25"/>
      <c r="E60" s="29">
        <v>28050944880</v>
      </c>
      <c r="F60" s="25"/>
      <c r="G60" s="29">
        <v>30838393286</v>
      </c>
      <c r="H60" s="25"/>
      <c r="I60" s="29">
        <v>-2787448405</v>
      </c>
      <c r="J60" s="25"/>
      <c r="K60" s="29">
        <v>15504861</v>
      </c>
      <c r="L60" s="25"/>
      <c r="M60" s="29">
        <v>28050944880</v>
      </c>
      <c r="N60" s="25"/>
      <c r="O60" s="29">
        <v>30838393286</v>
      </c>
      <c r="P60" s="25"/>
      <c r="Q60" s="36">
        <f t="shared" si="0"/>
        <v>-2787448406</v>
      </c>
      <c r="S60" s="32"/>
    </row>
    <row r="61" spans="1:19" ht="21.75" customHeight="1" x14ac:dyDescent="0.2">
      <c r="A61" s="8" t="s">
        <v>78</v>
      </c>
      <c r="C61" s="29">
        <v>5040002</v>
      </c>
      <c r="D61" s="25"/>
      <c r="E61" s="29">
        <v>60420768696</v>
      </c>
      <c r="F61" s="25"/>
      <c r="G61" s="29">
        <v>54127405235</v>
      </c>
      <c r="H61" s="25"/>
      <c r="I61" s="29">
        <v>6293363461</v>
      </c>
      <c r="J61" s="25"/>
      <c r="K61" s="29">
        <v>5040002</v>
      </c>
      <c r="L61" s="25"/>
      <c r="M61" s="29">
        <v>60420768696</v>
      </c>
      <c r="N61" s="25"/>
      <c r="O61" s="29">
        <v>46677173973</v>
      </c>
      <c r="P61" s="25"/>
      <c r="Q61" s="36">
        <f t="shared" si="0"/>
        <v>13743594723</v>
      </c>
      <c r="S61" s="32"/>
    </row>
    <row r="62" spans="1:19" ht="21.75" customHeight="1" x14ac:dyDescent="0.2">
      <c r="A62" s="8" t="s">
        <v>38</v>
      </c>
      <c r="C62" s="29">
        <v>2337812</v>
      </c>
      <c r="D62" s="25"/>
      <c r="E62" s="29">
        <v>90051203220</v>
      </c>
      <c r="F62" s="25"/>
      <c r="G62" s="29">
        <v>77897195663</v>
      </c>
      <c r="H62" s="25"/>
      <c r="I62" s="29">
        <v>12154007557</v>
      </c>
      <c r="J62" s="25"/>
      <c r="K62" s="29">
        <v>2337812</v>
      </c>
      <c r="L62" s="25"/>
      <c r="M62" s="29">
        <v>90051203220</v>
      </c>
      <c r="N62" s="25"/>
      <c r="O62" s="29">
        <v>60607364646</v>
      </c>
      <c r="P62" s="25"/>
      <c r="Q62" s="36">
        <f t="shared" si="0"/>
        <v>29443838574</v>
      </c>
      <c r="S62" s="32"/>
    </row>
    <row r="63" spans="1:19" ht="21.75" customHeight="1" x14ac:dyDescent="0.2">
      <c r="A63" s="8" t="s">
        <v>36</v>
      </c>
      <c r="C63" s="29">
        <v>8795966</v>
      </c>
      <c r="D63" s="25"/>
      <c r="E63" s="29">
        <v>51674853313</v>
      </c>
      <c r="F63" s="25"/>
      <c r="G63" s="29">
        <v>51674853313</v>
      </c>
      <c r="H63" s="25"/>
      <c r="I63" s="29">
        <v>0</v>
      </c>
      <c r="J63" s="25"/>
      <c r="K63" s="29">
        <v>8795966</v>
      </c>
      <c r="L63" s="25"/>
      <c r="M63" s="29">
        <v>51674853313</v>
      </c>
      <c r="N63" s="25"/>
      <c r="O63" s="29">
        <v>44847587025</v>
      </c>
      <c r="P63" s="25"/>
      <c r="Q63" s="36">
        <f t="shared" si="0"/>
        <v>6827266288</v>
      </c>
      <c r="S63" s="32"/>
    </row>
    <row r="64" spans="1:19" ht="21.75" customHeight="1" x14ac:dyDescent="0.2">
      <c r="A64" s="8" t="s">
        <v>84</v>
      </c>
      <c r="C64" s="29">
        <v>1600000</v>
      </c>
      <c r="D64" s="25"/>
      <c r="E64" s="29">
        <v>27578923200</v>
      </c>
      <c r="F64" s="25"/>
      <c r="G64" s="29">
        <v>24050818326</v>
      </c>
      <c r="H64" s="25"/>
      <c r="I64" s="29">
        <v>3528104874</v>
      </c>
      <c r="J64" s="25"/>
      <c r="K64" s="29">
        <v>1600000</v>
      </c>
      <c r="L64" s="25"/>
      <c r="M64" s="29">
        <v>27578923200</v>
      </c>
      <c r="N64" s="25"/>
      <c r="O64" s="29">
        <v>24050818326</v>
      </c>
      <c r="P64" s="25"/>
      <c r="Q64" s="36">
        <f t="shared" si="0"/>
        <v>3528104874</v>
      </c>
      <c r="S64" s="32"/>
    </row>
    <row r="65" spans="1:19" ht="21.75" customHeight="1" x14ac:dyDescent="0.2">
      <c r="A65" s="8" t="s">
        <v>52</v>
      </c>
      <c r="C65" s="29">
        <v>9568788</v>
      </c>
      <c r="D65" s="25"/>
      <c r="E65" s="29">
        <v>76855777988</v>
      </c>
      <c r="F65" s="25"/>
      <c r="G65" s="29">
        <v>73051036503</v>
      </c>
      <c r="H65" s="25"/>
      <c r="I65" s="29">
        <v>3804741485</v>
      </c>
      <c r="J65" s="25"/>
      <c r="K65" s="29">
        <v>9568788</v>
      </c>
      <c r="L65" s="25"/>
      <c r="M65" s="29">
        <v>76855777988</v>
      </c>
      <c r="N65" s="25"/>
      <c r="O65" s="29">
        <v>42220772526</v>
      </c>
      <c r="P65" s="25"/>
      <c r="Q65" s="36">
        <f t="shared" si="0"/>
        <v>34635005462</v>
      </c>
      <c r="S65" s="32"/>
    </row>
    <row r="66" spans="1:19" ht="21.75" customHeight="1" x14ac:dyDescent="0.2">
      <c r="A66" s="8" t="s">
        <v>69</v>
      </c>
      <c r="C66" s="29">
        <v>41994168</v>
      </c>
      <c r="D66" s="25"/>
      <c r="E66" s="29">
        <v>59569119953</v>
      </c>
      <c r="F66" s="25"/>
      <c r="G66" s="29">
        <v>64273306311</v>
      </c>
      <c r="H66" s="25"/>
      <c r="I66" s="29">
        <v>-4704186357</v>
      </c>
      <c r="J66" s="25"/>
      <c r="K66" s="29">
        <v>41994168</v>
      </c>
      <c r="L66" s="25"/>
      <c r="M66" s="29">
        <v>59569119953</v>
      </c>
      <c r="N66" s="25"/>
      <c r="O66" s="29">
        <v>62674539221</v>
      </c>
      <c r="P66" s="25"/>
      <c r="Q66" s="36">
        <f t="shared" si="0"/>
        <v>-3105419268</v>
      </c>
      <c r="S66" s="32"/>
    </row>
    <row r="67" spans="1:19" ht="21.75" customHeight="1" x14ac:dyDescent="0.2">
      <c r="A67" s="8" t="s">
        <v>74</v>
      </c>
      <c r="C67" s="29">
        <v>281250</v>
      </c>
      <c r="D67" s="25"/>
      <c r="E67" s="29">
        <v>5339912343</v>
      </c>
      <c r="F67" s="25"/>
      <c r="G67" s="29">
        <v>4504289062</v>
      </c>
      <c r="H67" s="25"/>
      <c r="I67" s="29">
        <v>835623281</v>
      </c>
      <c r="J67" s="25"/>
      <c r="K67" s="29">
        <v>281250</v>
      </c>
      <c r="L67" s="25"/>
      <c r="M67" s="29">
        <v>5339912343</v>
      </c>
      <c r="N67" s="25"/>
      <c r="O67" s="29">
        <v>2414690535</v>
      </c>
      <c r="P67" s="25"/>
      <c r="Q67" s="36">
        <f t="shared" si="0"/>
        <v>2925221808</v>
      </c>
      <c r="S67" s="32"/>
    </row>
    <row r="68" spans="1:19" ht="21.75" customHeight="1" x14ac:dyDescent="0.2">
      <c r="A68" s="8" t="s">
        <v>55</v>
      </c>
      <c r="C68" s="29">
        <v>1227620</v>
      </c>
      <c r="D68" s="25"/>
      <c r="E68" s="29">
        <v>5831888543</v>
      </c>
      <c r="F68" s="25"/>
      <c r="G68" s="29">
        <v>5172918086</v>
      </c>
      <c r="H68" s="25"/>
      <c r="I68" s="29">
        <v>658970457</v>
      </c>
      <c r="J68" s="25"/>
      <c r="K68" s="29">
        <v>1227620</v>
      </c>
      <c r="L68" s="25"/>
      <c r="M68" s="29">
        <v>5831888543</v>
      </c>
      <c r="N68" s="25"/>
      <c r="O68" s="29">
        <v>5502403312</v>
      </c>
      <c r="P68" s="25"/>
      <c r="Q68" s="36">
        <f t="shared" si="0"/>
        <v>329485231</v>
      </c>
      <c r="S68" s="32"/>
    </row>
    <row r="69" spans="1:19" ht="21.75" customHeight="1" x14ac:dyDescent="0.2">
      <c r="A69" s="8" t="s">
        <v>62</v>
      </c>
      <c r="C69" s="29">
        <v>1000000</v>
      </c>
      <c r="D69" s="25"/>
      <c r="E69" s="29">
        <v>13916700000</v>
      </c>
      <c r="F69" s="25"/>
      <c r="G69" s="29">
        <v>13200984000</v>
      </c>
      <c r="H69" s="25"/>
      <c r="I69" s="29">
        <v>715716000</v>
      </c>
      <c r="J69" s="25"/>
      <c r="K69" s="29">
        <v>1000000</v>
      </c>
      <c r="L69" s="25"/>
      <c r="M69" s="29">
        <v>13916700000</v>
      </c>
      <c r="N69" s="25"/>
      <c r="O69" s="29">
        <v>14585231339</v>
      </c>
      <c r="P69" s="25"/>
      <c r="Q69" s="36">
        <f t="shared" si="0"/>
        <v>-668531339</v>
      </c>
      <c r="S69" s="32"/>
    </row>
    <row r="70" spans="1:19" ht="21.75" customHeight="1" x14ac:dyDescent="0.2">
      <c r="A70" s="8" t="s">
        <v>273</v>
      </c>
      <c r="C70" s="29">
        <v>4356000</v>
      </c>
      <c r="D70" s="25"/>
      <c r="E70" s="29">
        <v>509520764</v>
      </c>
      <c r="F70" s="25"/>
      <c r="G70" s="29">
        <v>151556893</v>
      </c>
      <c r="H70" s="25"/>
      <c r="I70" s="29">
        <v>357963871</v>
      </c>
      <c r="J70" s="25"/>
      <c r="K70" s="29">
        <v>4356000</v>
      </c>
      <c r="L70" s="25"/>
      <c r="M70" s="29">
        <v>509520764</v>
      </c>
      <c r="N70" s="25"/>
      <c r="O70" s="29">
        <v>151556893</v>
      </c>
      <c r="P70" s="25"/>
      <c r="Q70" s="36">
        <f t="shared" si="0"/>
        <v>357963871</v>
      </c>
      <c r="S70" s="32"/>
    </row>
    <row r="71" spans="1:19" ht="21.75" customHeight="1" x14ac:dyDescent="0.2">
      <c r="A71" s="8" t="s">
        <v>274</v>
      </c>
      <c r="C71" s="29">
        <v>79104000</v>
      </c>
      <c r="D71" s="25"/>
      <c r="E71" s="29">
        <v>4349599689</v>
      </c>
      <c r="F71" s="25"/>
      <c r="G71" s="29">
        <v>-2833171991</v>
      </c>
      <c r="H71" s="25"/>
      <c r="I71" s="29">
        <v>7182771680</v>
      </c>
      <c r="J71" s="25"/>
      <c r="K71" s="29">
        <v>79104000</v>
      </c>
      <c r="L71" s="25"/>
      <c r="M71" s="29">
        <v>4349599689</v>
      </c>
      <c r="N71" s="25"/>
      <c r="O71" s="29">
        <v>-2833171991</v>
      </c>
      <c r="P71" s="25"/>
      <c r="Q71" s="36">
        <f t="shared" si="0"/>
        <v>7182771680</v>
      </c>
      <c r="S71" s="32"/>
    </row>
    <row r="72" spans="1:19" ht="21.75" customHeight="1" x14ac:dyDescent="0.2">
      <c r="A72" s="8" t="s">
        <v>275</v>
      </c>
      <c r="C72" s="29">
        <v>75000000</v>
      </c>
      <c r="D72" s="25"/>
      <c r="E72" s="29">
        <v>1649575125</v>
      </c>
      <c r="F72" s="25"/>
      <c r="G72" s="29">
        <v>-3849941813</v>
      </c>
      <c r="H72" s="25"/>
      <c r="I72" s="29">
        <v>5499516938</v>
      </c>
      <c r="J72" s="25"/>
      <c r="K72" s="29">
        <v>75000000</v>
      </c>
      <c r="L72" s="25"/>
      <c r="M72" s="29">
        <v>1649575125</v>
      </c>
      <c r="N72" s="25"/>
      <c r="O72" s="29">
        <v>-3849941813</v>
      </c>
      <c r="P72" s="25"/>
      <c r="Q72" s="36">
        <f t="shared" si="0"/>
        <v>5499516938</v>
      </c>
      <c r="S72" s="32"/>
    </row>
    <row r="73" spans="1:19" ht="21.75" customHeight="1" x14ac:dyDescent="0.2">
      <c r="A73" s="8" t="s">
        <v>276</v>
      </c>
      <c r="C73" s="29">
        <v>11000000</v>
      </c>
      <c r="D73" s="25"/>
      <c r="E73" s="29">
        <v>1484617612</v>
      </c>
      <c r="F73" s="25"/>
      <c r="G73" s="29">
        <v>964017057</v>
      </c>
      <c r="H73" s="25"/>
      <c r="I73" s="29">
        <v>520600555</v>
      </c>
      <c r="J73" s="25"/>
      <c r="K73" s="29">
        <v>11000000</v>
      </c>
      <c r="L73" s="25"/>
      <c r="M73" s="29">
        <v>1484617612</v>
      </c>
      <c r="N73" s="25"/>
      <c r="O73" s="29">
        <v>964017057</v>
      </c>
      <c r="P73" s="25"/>
      <c r="Q73" s="36">
        <f t="shared" ref="Q73:Q75" si="1">M73-O73</f>
        <v>520600555</v>
      </c>
      <c r="S73" s="32"/>
    </row>
    <row r="74" spans="1:19" ht="21.75" customHeight="1" x14ac:dyDescent="0.2">
      <c r="A74" s="8" t="s">
        <v>277</v>
      </c>
      <c r="C74" s="29">
        <v>7471000</v>
      </c>
      <c r="D74" s="25"/>
      <c r="E74" s="29">
        <v>343577506</v>
      </c>
      <c r="F74" s="25"/>
      <c r="G74" s="29">
        <v>-83957065</v>
      </c>
      <c r="H74" s="25"/>
      <c r="I74" s="29">
        <v>427534571</v>
      </c>
      <c r="J74" s="25"/>
      <c r="K74" s="29">
        <v>7471000</v>
      </c>
      <c r="L74" s="25"/>
      <c r="M74" s="29">
        <v>343577506</v>
      </c>
      <c r="N74" s="25"/>
      <c r="O74" s="29">
        <v>-83957065</v>
      </c>
      <c r="P74" s="25"/>
      <c r="Q74" s="36">
        <f t="shared" si="1"/>
        <v>427534571</v>
      </c>
      <c r="S74" s="32"/>
    </row>
    <row r="75" spans="1:19" ht="21.75" customHeight="1" x14ac:dyDescent="0.2">
      <c r="A75" s="10" t="s">
        <v>278</v>
      </c>
      <c r="C75" s="38">
        <v>5000000</v>
      </c>
      <c r="D75" s="25"/>
      <c r="E75" s="38">
        <v>1039732200</v>
      </c>
      <c r="F75" s="25"/>
      <c r="G75" s="38">
        <v>840479137</v>
      </c>
      <c r="H75" s="25"/>
      <c r="I75" s="38">
        <v>199253063</v>
      </c>
      <c r="J75" s="25"/>
      <c r="K75" s="38">
        <v>5000000</v>
      </c>
      <c r="L75" s="25"/>
      <c r="M75" s="38">
        <v>1039732200</v>
      </c>
      <c r="N75" s="25"/>
      <c r="O75" s="38">
        <v>840479137</v>
      </c>
      <c r="P75" s="25"/>
      <c r="Q75" s="36">
        <f t="shared" si="1"/>
        <v>199253063</v>
      </c>
      <c r="S75" s="32"/>
    </row>
    <row r="76" spans="1:19" ht="21.75" customHeight="1" thickBot="1" x14ac:dyDescent="0.25">
      <c r="A76" s="14" t="s">
        <v>98</v>
      </c>
      <c r="C76" s="30">
        <v>1039578190</v>
      </c>
      <c r="D76" s="25"/>
      <c r="E76" s="30">
        <v>3943773324108</v>
      </c>
      <c r="F76" s="25"/>
      <c r="G76" s="30">
        <v>3802265807198</v>
      </c>
      <c r="H76" s="25"/>
      <c r="I76" s="30">
        <v>141507516921</v>
      </c>
      <c r="J76" s="25"/>
      <c r="K76" s="30">
        <v>1039578190</v>
      </c>
      <c r="L76" s="25"/>
      <c r="M76" s="30">
        <v>3943773324108</v>
      </c>
      <c r="N76" s="25"/>
      <c r="O76" s="30">
        <v>3520857803707</v>
      </c>
      <c r="P76" s="25"/>
      <c r="Q76" s="41">
        <f>SUM(Q8:Q75)</f>
        <v>422915520401</v>
      </c>
      <c r="R76" s="19"/>
      <c r="S76" s="32"/>
    </row>
    <row r="78" spans="1:19" x14ac:dyDescent="0.2">
      <c r="Q78" s="32"/>
    </row>
  </sheetData>
  <mergeCells count="5">
    <mergeCell ref="A1:Q1"/>
    <mergeCell ref="A2:Q2"/>
    <mergeCell ref="A3:Q3"/>
    <mergeCell ref="K6:Q6"/>
    <mergeCell ref="C6:I6"/>
  </mergeCells>
  <pageMargins left="0.39" right="0.39" top="0.39" bottom="0.39" header="0" footer="0"/>
  <pageSetup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96"/>
  <sheetViews>
    <sheetView rightToLeft="1" view="pageBreakPreview" topLeftCell="A69" zoomScale="98" zoomScaleNormal="100" zoomScaleSheetLayoutView="98" workbookViewId="0">
      <selection activeCell="C5" sqref="C5:AB5"/>
    </sheetView>
  </sheetViews>
  <sheetFormatPr defaultRowHeight="12.75" x14ac:dyDescent="0.2"/>
  <cols>
    <col min="1" max="1" width="3.7109375" bestFit="1" customWidth="1"/>
    <col min="2" max="2" width="2.5703125" customWidth="1"/>
    <col min="3" max="3" width="23.42578125" customWidth="1"/>
    <col min="4" max="5" width="1.28515625" customWidth="1"/>
    <col min="6" max="6" width="14.7109375" style="43" customWidth="1"/>
    <col min="7" max="7" width="1.28515625" style="43" customWidth="1"/>
    <col min="8" max="8" width="23" style="43" customWidth="1"/>
    <col min="9" max="9" width="1.28515625" style="43" customWidth="1"/>
    <col min="10" max="10" width="21.28515625" style="43" customWidth="1"/>
    <col min="11" max="11" width="1.28515625" style="43" customWidth="1"/>
    <col min="12" max="12" width="13.42578125" style="43" bestFit="1" customWidth="1"/>
    <col min="13" max="13" width="1.28515625" style="43" customWidth="1"/>
    <col min="14" max="14" width="20.140625" style="43" customWidth="1"/>
    <col min="15" max="15" width="1.28515625" style="43" customWidth="1"/>
    <col min="16" max="16" width="14.140625" style="43" bestFit="1" customWidth="1"/>
    <col min="17" max="17" width="1.28515625" style="43" customWidth="1"/>
    <col min="18" max="18" width="17.85546875" style="43" bestFit="1" customWidth="1"/>
    <col min="19" max="19" width="1.28515625" style="43" customWidth="1"/>
    <col min="20" max="20" width="14.28515625" style="43" customWidth="1"/>
    <col min="21" max="21" width="1.28515625" style="43" customWidth="1"/>
    <col min="22" max="22" width="17.5703125" style="43" bestFit="1" customWidth="1"/>
    <col min="23" max="23" width="1.28515625" style="43" customWidth="1"/>
    <col min="24" max="24" width="18.140625" style="43" bestFit="1" customWidth="1"/>
    <col min="25" max="25" width="1.28515625" style="43" customWidth="1"/>
    <col min="26" max="26" width="18.140625" style="43" bestFit="1" customWidth="1"/>
    <col min="27" max="27" width="1.28515625" style="43" customWidth="1"/>
    <col min="28" max="28" width="10.5703125" style="43" customWidth="1"/>
    <col min="29" max="29" width="0.28515625" customWidth="1"/>
  </cols>
  <sheetData>
    <row r="1" spans="1:28" ht="22.5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28" ht="22.5" customHeight="1" x14ac:dyDescent="0.2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28" ht="22.5" customHeight="1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ht="22.5" customHeight="1" x14ac:dyDescent="0.2">
      <c r="A4" s="1" t="s">
        <v>3</v>
      </c>
      <c r="B4" s="73" t="s">
        <v>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</row>
    <row r="5" spans="1:28" ht="23.25" customHeight="1" x14ac:dyDescent="0.2">
      <c r="A5" s="73" t="s">
        <v>5</v>
      </c>
      <c r="B5" s="73"/>
      <c r="C5" s="73" t="s">
        <v>6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</row>
    <row r="6" spans="1:28" ht="9" customHeight="1" x14ac:dyDescent="0.2">
      <c r="A6" s="1"/>
      <c r="B6" s="1"/>
      <c r="C6" s="1"/>
      <c r="D6" s="1"/>
      <c r="E6" s="1"/>
      <c r="F6" s="11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3.25" customHeight="1" x14ac:dyDescent="0.2">
      <c r="F7" s="74" t="s">
        <v>7</v>
      </c>
      <c r="G7" s="74"/>
      <c r="H7" s="74"/>
      <c r="I7" s="74"/>
      <c r="J7" s="74"/>
      <c r="L7" s="74" t="s">
        <v>8</v>
      </c>
      <c r="M7" s="74"/>
      <c r="N7" s="74"/>
      <c r="O7" s="74"/>
      <c r="P7" s="74"/>
      <c r="Q7" s="74"/>
      <c r="R7" s="74"/>
      <c r="T7" s="74" t="s">
        <v>9</v>
      </c>
      <c r="U7" s="74"/>
      <c r="V7" s="74"/>
      <c r="W7" s="74"/>
      <c r="X7" s="74"/>
      <c r="Y7" s="74"/>
      <c r="Z7" s="74"/>
      <c r="AA7" s="74"/>
      <c r="AB7" s="74"/>
    </row>
    <row r="8" spans="1:28" ht="18.75" customHeight="1" x14ac:dyDescent="0.2">
      <c r="F8" s="44"/>
      <c r="G8" s="44"/>
      <c r="H8" s="44"/>
      <c r="I8" s="44"/>
      <c r="J8" s="44"/>
      <c r="L8" s="75" t="s">
        <v>10</v>
      </c>
      <c r="M8" s="75"/>
      <c r="N8" s="75"/>
      <c r="O8" s="44"/>
      <c r="P8" s="75" t="s">
        <v>11</v>
      </c>
      <c r="Q8" s="75"/>
      <c r="R8" s="75"/>
      <c r="T8" s="44"/>
      <c r="U8" s="44"/>
      <c r="V8" s="44"/>
      <c r="W8" s="44"/>
      <c r="X8" s="44"/>
      <c r="Y8" s="44"/>
      <c r="Z8" s="44"/>
      <c r="AA8" s="44"/>
      <c r="AB8" s="44"/>
    </row>
    <row r="9" spans="1:28" ht="35.25" customHeight="1" x14ac:dyDescent="0.2">
      <c r="A9" s="74" t="s">
        <v>12</v>
      </c>
      <c r="B9" s="74"/>
      <c r="C9" s="74"/>
      <c r="E9" s="74" t="s">
        <v>13</v>
      </c>
      <c r="F9" s="74"/>
      <c r="H9" s="2" t="s">
        <v>14</v>
      </c>
      <c r="J9" s="2" t="s">
        <v>15</v>
      </c>
      <c r="L9" s="4" t="s">
        <v>13</v>
      </c>
      <c r="M9" s="44"/>
      <c r="N9" s="4" t="s">
        <v>14</v>
      </c>
      <c r="P9" s="4" t="s">
        <v>13</v>
      </c>
      <c r="Q9" s="44"/>
      <c r="R9" s="4" t="s">
        <v>16</v>
      </c>
      <c r="T9" s="2" t="s">
        <v>13</v>
      </c>
      <c r="V9" s="2" t="s">
        <v>17</v>
      </c>
      <c r="X9" s="2" t="s">
        <v>14</v>
      </c>
      <c r="Z9" s="2" t="s">
        <v>15</v>
      </c>
      <c r="AB9" s="42" t="s">
        <v>18</v>
      </c>
    </row>
    <row r="10" spans="1:28" ht="21.75" customHeight="1" x14ac:dyDescent="0.2">
      <c r="A10" s="76" t="s">
        <v>19</v>
      </c>
      <c r="B10" s="76"/>
      <c r="C10" s="76"/>
      <c r="E10" s="113">
        <v>2000000</v>
      </c>
      <c r="F10" s="113"/>
      <c r="H10" s="45">
        <v>860219300</v>
      </c>
      <c r="J10" s="45">
        <v>2297408265</v>
      </c>
      <c r="L10" s="45">
        <v>0</v>
      </c>
      <c r="N10" s="45">
        <v>0</v>
      </c>
      <c r="P10" s="45">
        <v>0</v>
      </c>
      <c r="R10" s="45">
        <v>0</v>
      </c>
      <c r="T10" s="45">
        <v>2000000</v>
      </c>
      <c r="V10" s="45">
        <v>1186</v>
      </c>
      <c r="X10" s="45">
        <v>860219300</v>
      </c>
      <c r="Z10" s="45">
        <v>2371389210</v>
      </c>
      <c r="AB10" s="46">
        <v>0.06</v>
      </c>
    </row>
    <row r="11" spans="1:28" ht="21.75" customHeight="1" x14ac:dyDescent="0.2">
      <c r="A11" s="77" t="s">
        <v>20</v>
      </c>
      <c r="B11" s="77"/>
      <c r="C11" s="77"/>
      <c r="E11" s="114">
        <v>2571144</v>
      </c>
      <c r="F11" s="114"/>
      <c r="H11" s="47">
        <v>13120985586</v>
      </c>
      <c r="J11" s="47">
        <v>15437307986.927999</v>
      </c>
      <c r="L11" s="47">
        <v>0</v>
      </c>
      <c r="N11" s="47">
        <v>0</v>
      </c>
      <c r="P11" s="47">
        <v>-528808</v>
      </c>
      <c r="R11" s="47">
        <v>3632321633</v>
      </c>
      <c r="T11" s="47">
        <v>2042336</v>
      </c>
      <c r="V11" s="47">
        <v>6250</v>
      </c>
      <c r="X11" s="47">
        <v>10422388327</v>
      </c>
      <c r="Z11" s="47">
        <v>12688650630</v>
      </c>
      <c r="AB11" s="48">
        <v>0.32</v>
      </c>
    </row>
    <row r="12" spans="1:28" ht="21.75" customHeight="1" x14ac:dyDescent="0.2">
      <c r="A12" s="77" t="s">
        <v>21</v>
      </c>
      <c r="B12" s="77"/>
      <c r="C12" s="77"/>
      <c r="E12" s="114">
        <v>7407000</v>
      </c>
      <c r="F12" s="114"/>
      <c r="H12" s="47">
        <v>16821156000</v>
      </c>
      <c r="J12" s="47">
        <v>16316249223.6</v>
      </c>
      <c r="L12" s="47">
        <v>19501702</v>
      </c>
      <c r="N12" s="47">
        <v>0</v>
      </c>
      <c r="P12" s="47">
        <v>0</v>
      </c>
      <c r="R12" s="47">
        <v>0</v>
      </c>
      <c r="T12" s="47">
        <v>26908702</v>
      </c>
      <c r="V12" s="47">
        <v>613</v>
      </c>
      <c r="X12" s="47">
        <v>16821156000</v>
      </c>
      <c r="Z12" s="47">
        <v>16396888871.7603</v>
      </c>
      <c r="AB12" s="48">
        <v>0.41</v>
      </c>
    </row>
    <row r="13" spans="1:28" ht="21.75" customHeight="1" x14ac:dyDescent="0.2">
      <c r="A13" s="77" t="s">
        <v>22</v>
      </c>
      <c r="B13" s="77"/>
      <c r="C13" s="77"/>
      <c r="E13" s="114">
        <v>53419000</v>
      </c>
      <c r="F13" s="114"/>
      <c r="H13" s="47">
        <v>173243610100</v>
      </c>
      <c r="J13" s="47">
        <v>172153950831.89999</v>
      </c>
      <c r="L13" s="47">
        <v>0</v>
      </c>
      <c r="N13" s="47">
        <v>0</v>
      </c>
      <c r="P13" s="47">
        <v>-48419000</v>
      </c>
      <c r="R13" s="47">
        <v>154720269491</v>
      </c>
      <c r="T13" s="47">
        <v>5000000</v>
      </c>
      <c r="V13" s="47">
        <v>3148</v>
      </c>
      <c r="X13" s="47">
        <v>16215542245</v>
      </c>
      <c r="Z13" s="47">
        <v>15646347000</v>
      </c>
      <c r="AB13" s="48">
        <v>0.39</v>
      </c>
    </row>
    <row r="14" spans="1:28" ht="21.75" customHeight="1" x14ac:dyDescent="0.2">
      <c r="A14" s="77" t="s">
        <v>23</v>
      </c>
      <c r="B14" s="77"/>
      <c r="C14" s="77"/>
      <c r="E14" s="114">
        <v>1562500</v>
      </c>
      <c r="F14" s="114"/>
      <c r="H14" s="47">
        <v>3711726563</v>
      </c>
      <c r="J14" s="47">
        <v>4645630546.875</v>
      </c>
      <c r="L14" s="47">
        <v>0</v>
      </c>
      <c r="N14" s="47">
        <v>0</v>
      </c>
      <c r="P14" s="47">
        <v>-1562500</v>
      </c>
      <c r="R14" s="47">
        <v>5003786845</v>
      </c>
      <c r="T14" s="47">
        <v>0</v>
      </c>
      <c r="V14" s="47">
        <v>0</v>
      </c>
      <c r="X14" s="47">
        <v>0</v>
      </c>
      <c r="Z14" s="47">
        <v>0</v>
      </c>
      <c r="AB14" s="48">
        <v>0</v>
      </c>
    </row>
    <row r="15" spans="1:28" ht="21.75" customHeight="1" x14ac:dyDescent="0.2">
      <c r="A15" s="77" t="s">
        <v>24</v>
      </c>
      <c r="B15" s="77"/>
      <c r="C15" s="77"/>
      <c r="E15" s="114">
        <v>446072</v>
      </c>
      <c r="F15" s="114"/>
      <c r="H15" s="47">
        <v>3537722944</v>
      </c>
      <c r="J15" s="47">
        <v>3228082105.2480001</v>
      </c>
      <c r="L15" s="47">
        <v>0</v>
      </c>
      <c r="N15" s="47">
        <v>0</v>
      </c>
      <c r="P15" s="47">
        <v>-200000</v>
      </c>
      <c r="R15" s="47">
        <v>1433584296</v>
      </c>
      <c r="T15" s="47">
        <v>246072</v>
      </c>
      <c r="V15" s="47">
        <v>8090</v>
      </c>
      <c r="X15" s="47">
        <v>1951556163</v>
      </c>
      <c r="Z15" s="47">
        <v>1978877681.244</v>
      </c>
      <c r="AB15" s="48">
        <v>0.05</v>
      </c>
    </row>
    <row r="16" spans="1:28" ht="21.75" customHeight="1" x14ac:dyDescent="0.2">
      <c r="A16" s="77" t="s">
        <v>25</v>
      </c>
      <c r="B16" s="77"/>
      <c r="C16" s="77"/>
      <c r="E16" s="114">
        <v>10800000</v>
      </c>
      <c r="F16" s="114"/>
      <c r="H16" s="47">
        <v>52028635430</v>
      </c>
      <c r="J16" s="47">
        <v>51671116620</v>
      </c>
      <c r="L16" s="47">
        <v>11640000</v>
      </c>
      <c r="N16" s="47">
        <v>31453161103</v>
      </c>
      <c r="P16" s="47">
        <v>-3410782</v>
      </c>
      <c r="R16" s="47">
        <v>17697679444</v>
      </c>
      <c r="T16" s="47">
        <v>19029218</v>
      </c>
      <c r="V16" s="47">
        <v>4778</v>
      </c>
      <c r="X16" s="47">
        <v>93908841588</v>
      </c>
      <c r="Z16" s="47">
        <v>90380620062.556198</v>
      </c>
      <c r="AB16" s="48">
        <v>2.27</v>
      </c>
    </row>
    <row r="17" spans="1:28" ht="21.75" customHeight="1" x14ac:dyDescent="0.2">
      <c r="A17" s="77" t="s">
        <v>26</v>
      </c>
      <c r="B17" s="77"/>
      <c r="C17" s="77"/>
      <c r="E17" s="114">
        <v>2200000</v>
      </c>
      <c r="F17" s="114"/>
      <c r="H17" s="47">
        <v>19616186883</v>
      </c>
      <c r="J17" s="47">
        <v>20010226500</v>
      </c>
      <c r="L17" s="47">
        <v>800000</v>
      </c>
      <c r="N17" s="47">
        <v>7785217964</v>
      </c>
      <c r="P17" s="47">
        <v>-3000000</v>
      </c>
      <c r="R17" s="47">
        <v>30984538634</v>
      </c>
      <c r="T17" s="47">
        <v>0</v>
      </c>
      <c r="V17" s="47">
        <v>0</v>
      </c>
      <c r="X17" s="47">
        <v>0</v>
      </c>
      <c r="Z17" s="47">
        <v>0</v>
      </c>
      <c r="AB17" s="48">
        <v>0</v>
      </c>
    </row>
    <row r="18" spans="1:28" ht="21.75" customHeight="1" x14ac:dyDescent="0.2">
      <c r="A18" s="77" t="s">
        <v>27</v>
      </c>
      <c r="B18" s="77"/>
      <c r="C18" s="77"/>
      <c r="E18" s="114">
        <v>1300000</v>
      </c>
      <c r="F18" s="114"/>
      <c r="H18" s="47">
        <v>22071154154</v>
      </c>
      <c r="J18" s="47">
        <v>27331404750</v>
      </c>
      <c r="L18" s="47">
        <v>0</v>
      </c>
      <c r="N18" s="47">
        <v>0</v>
      </c>
      <c r="P18" s="47">
        <v>0</v>
      </c>
      <c r="R18" s="47">
        <v>0</v>
      </c>
      <c r="T18" s="47">
        <v>1300000</v>
      </c>
      <c r="V18" s="47">
        <v>22700</v>
      </c>
      <c r="X18" s="47">
        <v>22071154154</v>
      </c>
      <c r="Z18" s="47">
        <v>29334415500</v>
      </c>
      <c r="AB18" s="48">
        <v>0.74</v>
      </c>
    </row>
    <row r="19" spans="1:28" ht="21.75" customHeight="1" x14ac:dyDescent="0.2">
      <c r="A19" s="77" t="s">
        <v>28</v>
      </c>
      <c r="B19" s="77"/>
      <c r="C19" s="77"/>
      <c r="E19" s="114">
        <v>400000</v>
      </c>
      <c r="F19" s="114"/>
      <c r="H19" s="47">
        <v>4760318438</v>
      </c>
      <c r="J19" s="47">
        <v>4874821200</v>
      </c>
      <c r="L19" s="47">
        <v>2000000</v>
      </c>
      <c r="N19" s="47">
        <v>25725122299</v>
      </c>
      <c r="P19" s="47">
        <v>0</v>
      </c>
      <c r="R19" s="47">
        <v>0</v>
      </c>
      <c r="T19" s="47">
        <v>2400000</v>
      </c>
      <c r="V19" s="47">
        <v>12300</v>
      </c>
      <c r="X19" s="47">
        <v>30485440737</v>
      </c>
      <c r="Z19" s="47">
        <v>29344356000</v>
      </c>
      <c r="AB19" s="48">
        <v>0.74</v>
      </c>
    </row>
    <row r="20" spans="1:28" ht="21.75" customHeight="1" x14ac:dyDescent="0.2">
      <c r="A20" s="77" t="s">
        <v>29</v>
      </c>
      <c r="B20" s="77"/>
      <c r="C20" s="77"/>
      <c r="E20" s="114">
        <v>161737</v>
      </c>
      <c r="F20" s="114"/>
      <c r="H20" s="47">
        <v>5796147486</v>
      </c>
      <c r="J20" s="47">
        <v>9996968660.3729992</v>
      </c>
      <c r="L20" s="47">
        <v>0</v>
      </c>
      <c r="N20" s="47">
        <v>0</v>
      </c>
      <c r="P20" s="47">
        <v>0</v>
      </c>
      <c r="R20" s="47">
        <v>0</v>
      </c>
      <c r="T20" s="47">
        <v>161737</v>
      </c>
      <c r="V20" s="47">
        <v>62180</v>
      </c>
      <c r="X20" s="47">
        <v>5796147486</v>
      </c>
      <c r="Z20" s="47">
        <v>9996968660.3729992</v>
      </c>
      <c r="AB20" s="48">
        <v>0.25</v>
      </c>
    </row>
    <row r="21" spans="1:28" ht="21.75" customHeight="1" x14ac:dyDescent="0.2">
      <c r="A21" s="77" t="s">
        <v>30</v>
      </c>
      <c r="B21" s="77"/>
      <c r="C21" s="77"/>
      <c r="E21" s="114">
        <v>571647</v>
      </c>
      <c r="F21" s="114"/>
      <c r="H21" s="47">
        <v>112063496983</v>
      </c>
      <c r="J21" s="47">
        <v>118763351373.14999</v>
      </c>
      <c r="L21" s="47">
        <v>0</v>
      </c>
      <c r="N21" s="47">
        <v>0</v>
      </c>
      <c r="P21" s="47">
        <v>0</v>
      </c>
      <c r="R21" s="47">
        <v>0</v>
      </c>
      <c r="T21" s="47">
        <v>571647</v>
      </c>
      <c r="V21" s="47">
        <v>209000</v>
      </c>
      <c r="X21" s="47">
        <v>112063496983</v>
      </c>
      <c r="Z21" s="47">
        <v>118763351373.14999</v>
      </c>
      <c r="AB21" s="48">
        <v>2.99</v>
      </c>
    </row>
    <row r="22" spans="1:28" ht="21.75" customHeight="1" x14ac:dyDescent="0.2">
      <c r="A22" s="77" t="s">
        <v>31</v>
      </c>
      <c r="B22" s="77"/>
      <c r="C22" s="77"/>
      <c r="E22" s="114">
        <v>2220194</v>
      </c>
      <c r="F22" s="114"/>
      <c r="H22" s="47">
        <v>41341274363</v>
      </c>
      <c r="J22" s="47">
        <v>24850638102.582001</v>
      </c>
      <c r="L22" s="47">
        <v>0</v>
      </c>
      <c r="N22" s="47">
        <v>0</v>
      </c>
      <c r="P22" s="47">
        <v>0</v>
      </c>
      <c r="R22" s="47">
        <v>0</v>
      </c>
      <c r="T22" s="47">
        <v>2220194</v>
      </c>
      <c r="V22" s="47">
        <v>11260</v>
      </c>
      <c r="X22" s="47">
        <v>41341274363</v>
      </c>
      <c r="Z22" s="47">
        <v>24850638102.582001</v>
      </c>
      <c r="AB22" s="48">
        <v>0.63</v>
      </c>
    </row>
    <row r="23" spans="1:28" ht="21.75" customHeight="1" x14ac:dyDescent="0.2">
      <c r="A23" s="77" t="s">
        <v>32</v>
      </c>
      <c r="B23" s="77"/>
      <c r="C23" s="77"/>
      <c r="E23" s="114">
        <v>969585</v>
      </c>
      <c r="F23" s="114"/>
      <c r="H23" s="47">
        <v>60611626608</v>
      </c>
      <c r="J23" s="47">
        <v>49443759222.525002</v>
      </c>
      <c r="L23" s="47">
        <v>0</v>
      </c>
      <c r="N23" s="47">
        <v>0</v>
      </c>
      <c r="P23" s="47">
        <v>0</v>
      </c>
      <c r="R23" s="47">
        <v>0</v>
      </c>
      <c r="T23" s="47">
        <v>969585</v>
      </c>
      <c r="V23" s="47">
        <v>51300</v>
      </c>
      <c r="X23" s="47">
        <v>60611626608</v>
      </c>
      <c r="Z23" s="47">
        <v>49443759222.525002</v>
      </c>
      <c r="AB23" s="48">
        <v>1.24</v>
      </c>
    </row>
    <row r="24" spans="1:28" ht="21.75" customHeight="1" x14ac:dyDescent="0.2">
      <c r="A24" s="77" t="s">
        <v>33</v>
      </c>
      <c r="B24" s="77"/>
      <c r="C24" s="77"/>
      <c r="E24" s="114">
        <v>301535</v>
      </c>
      <c r="F24" s="114"/>
      <c r="H24" s="47">
        <v>52503972250</v>
      </c>
      <c r="J24" s="47">
        <v>50491349004.037498</v>
      </c>
      <c r="L24" s="47">
        <v>0</v>
      </c>
      <c r="N24" s="47">
        <v>0</v>
      </c>
      <c r="P24" s="47">
        <v>0</v>
      </c>
      <c r="R24" s="47">
        <v>0</v>
      </c>
      <c r="T24" s="47">
        <v>301535</v>
      </c>
      <c r="V24" s="47">
        <v>168450</v>
      </c>
      <c r="X24" s="47">
        <v>52503972250</v>
      </c>
      <c r="Z24" s="47">
        <v>50491349004.037498</v>
      </c>
      <c r="AB24" s="48">
        <v>1.27</v>
      </c>
    </row>
    <row r="25" spans="1:28" ht="21.75" customHeight="1" x14ac:dyDescent="0.2">
      <c r="A25" s="77" t="s">
        <v>34</v>
      </c>
      <c r="B25" s="77"/>
      <c r="C25" s="77"/>
      <c r="E25" s="114">
        <v>492825</v>
      </c>
      <c r="F25" s="114"/>
      <c r="H25" s="47">
        <v>57429199358</v>
      </c>
      <c r="J25" s="47">
        <v>68217557256.5625</v>
      </c>
      <c r="L25" s="47">
        <v>0</v>
      </c>
      <c r="N25" s="47">
        <v>0</v>
      </c>
      <c r="P25" s="47">
        <v>0</v>
      </c>
      <c r="R25" s="47">
        <v>0</v>
      </c>
      <c r="T25" s="47">
        <v>492825</v>
      </c>
      <c r="V25" s="47">
        <v>139250</v>
      </c>
      <c r="X25" s="47">
        <v>57429199358</v>
      </c>
      <c r="Z25" s="47">
        <v>68217557256.5625</v>
      </c>
      <c r="AB25" s="48">
        <v>1.72</v>
      </c>
    </row>
    <row r="26" spans="1:28" ht="21.75" customHeight="1" x14ac:dyDescent="0.2">
      <c r="A26" s="77" t="s">
        <v>35</v>
      </c>
      <c r="B26" s="77"/>
      <c r="C26" s="77"/>
      <c r="E26" s="114">
        <v>1610000</v>
      </c>
      <c r="F26" s="114"/>
      <c r="H26" s="47">
        <v>52346202363</v>
      </c>
      <c r="J26" s="47">
        <v>42539176890</v>
      </c>
      <c r="L26" s="47">
        <v>0</v>
      </c>
      <c r="N26" s="47">
        <v>0</v>
      </c>
      <c r="P26" s="47">
        <v>-700000</v>
      </c>
      <c r="R26" s="47">
        <v>21054973104</v>
      </c>
      <c r="T26" s="47">
        <v>910000</v>
      </c>
      <c r="V26" s="47">
        <v>28620</v>
      </c>
      <c r="X26" s="47">
        <v>29586983945</v>
      </c>
      <c r="Z26" s="47">
        <v>25889237010</v>
      </c>
      <c r="AB26" s="48">
        <v>0.65</v>
      </c>
    </row>
    <row r="27" spans="1:28" ht="21.75" customHeight="1" x14ac:dyDescent="0.2">
      <c r="A27" s="77" t="s">
        <v>36</v>
      </c>
      <c r="B27" s="77"/>
      <c r="C27" s="77"/>
      <c r="E27" s="114">
        <v>8795966</v>
      </c>
      <c r="F27" s="114"/>
      <c r="H27" s="47">
        <v>44847587025</v>
      </c>
      <c r="J27" s="47">
        <v>51674853313.593002</v>
      </c>
      <c r="L27" s="47">
        <v>0</v>
      </c>
      <c r="N27" s="47">
        <v>0</v>
      </c>
      <c r="P27" s="47">
        <v>0</v>
      </c>
      <c r="R27" s="47">
        <v>0</v>
      </c>
      <c r="T27" s="47">
        <v>8795966</v>
      </c>
      <c r="V27" s="47">
        <v>5910</v>
      </c>
      <c r="X27" s="47">
        <v>44847587025</v>
      </c>
      <c r="Z27" s="47">
        <v>51674853313.593002</v>
      </c>
      <c r="AB27" s="48">
        <v>1.3</v>
      </c>
    </row>
    <row r="28" spans="1:28" ht="21.75" customHeight="1" x14ac:dyDescent="0.2">
      <c r="A28" s="77" t="s">
        <v>37</v>
      </c>
      <c r="B28" s="77"/>
      <c r="C28" s="77"/>
      <c r="E28" s="114">
        <v>702875</v>
      </c>
      <c r="F28" s="114"/>
      <c r="H28" s="47">
        <v>100892522050</v>
      </c>
      <c r="J28" s="47">
        <v>152398893984.75</v>
      </c>
      <c r="L28" s="47">
        <v>0</v>
      </c>
      <c r="N28" s="47">
        <v>0</v>
      </c>
      <c r="P28" s="47">
        <v>0</v>
      </c>
      <c r="R28" s="47">
        <v>0</v>
      </c>
      <c r="T28" s="47">
        <v>702875</v>
      </c>
      <c r="V28" s="47">
        <v>218120</v>
      </c>
      <c r="X28" s="47">
        <v>100892522050</v>
      </c>
      <c r="Z28" s="47">
        <v>152398893984.75</v>
      </c>
      <c r="AB28" s="48">
        <v>3.84</v>
      </c>
    </row>
    <row r="29" spans="1:28" ht="21.75" customHeight="1" x14ac:dyDescent="0.2">
      <c r="A29" s="77" t="s">
        <v>38</v>
      </c>
      <c r="B29" s="77"/>
      <c r="C29" s="77"/>
      <c r="E29" s="114">
        <v>2337812</v>
      </c>
      <c r="F29" s="114"/>
      <c r="H29" s="47">
        <v>49600888502</v>
      </c>
      <c r="J29" s="47">
        <v>77897195663.472</v>
      </c>
      <c r="L29" s="47">
        <v>0</v>
      </c>
      <c r="N29" s="47">
        <v>0</v>
      </c>
      <c r="P29" s="47">
        <v>0</v>
      </c>
      <c r="R29" s="47">
        <v>0</v>
      </c>
      <c r="T29" s="47">
        <v>2337812</v>
      </c>
      <c r="V29" s="47">
        <v>38750</v>
      </c>
      <c r="X29" s="47">
        <v>49600888502</v>
      </c>
      <c r="Z29" s="47">
        <v>90051203220.75</v>
      </c>
      <c r="AB29" s="48">
        <v>2.27</v>
      </c>
    </row>
    <row r="30" spans="1:28" ht="21.75" customHeight="1" x14ac:dyDescent="0.2">
      <c r="A30" s="77" t="s">
        <v>39</v>
      </c>
      <c r="B30" s="77"/>
      <c r="C30" s="77"/>
      <c r="E30" s="114">
        <v>548744</v>
      </c>
      <c r="F30" s="114"/>
      <c r="H30" s="47">
        <v>13328941944</v>
      </c>
      <c r="J30" s="47">
        <v>16337095247.34</v>
      </c>
      <c r="L30" s="47">
        <v>0</v>
      </c>
      <c r="N30" s="47">
        <v>0</v>
      </c>
      <c r="P30" s="47">
        <v>0</v>
      </c>
      <c r="R30" s="47">
        <v>0</v>
      </c>
      <c r="T30" s="47">
        <v>548744</v>
      </c>
      <c r="V30" s="47">
        <v>38650</v>
      </c>
      <c r="X30" s="47">
        <v>13328941944</v>
      </c>
      <c r="Z30" s="47">
        <v>21082762314.18</v>
      </c>
      <c r="AB30" s="48">
        <v>0.53</v>
      </c>
    </row>
    <row r="31" spans="1:28" ht="21.75" customHeight="1" x14ac:dyDescent="0.2">
      <c r="A31" s="77" t="s">
        <v>40</v>
      </c>
      <c r="B31" s="77"/>
      <c r="C31" s="77"/>
      <c r="E31" s="114">
        <v>6435066</v>
      </c>
      <c r="F31" s="114"/>
      <c r="H31" s="47">
        <v>39676790464</v>
      </c>
      <c r="J31" s="47">
        <v>80215588060.542007</v>
      </c>
      <c r="L31" s="47">
        <v>500000</v>
      </c>
      <c r="N31" s="47">
        <v>6320542372</v>
      </c>
      <c r="P31" s="47">
        <v>0</v>
      </c>
      <c r="R31" s="47">
        <v>0</v>
      </c>
      <c r="T31" s="47">
        <v>6935066</v>
      </c>
      <c r="V31" s="47">
        <v>13910</v>
      </c>
      <c r="X31" s="47">
        <v>45997332836</v>
      </c>
      <c r="Z31" s="47">
        <v>95892790790.042999</v>
      </c>
      <c r="AB31" s="48">
        <v>2.41</v>
      </c>
    </row>
    <row r="32" spans="1:28" ht="21.75" customHeight="1" x14ac:dyDescent="0.2">
      <c r="A32" s="77" t="s">
        <v>41</v>
      </c>
      <c r="B32" s="77"/>
      <c r="C32" s="77"/>
      <c r="E32" s="114">
        <v>1853967</v>
      </c>
      <c r="F32" s="114"/>
      <c r="H32" s="47">
        <v>6232147960</v>
      </c>
      <c r="J32" s="47">
        <v>8967726071.6390991</v>
      </c>
      <c r="L32" s="47">
        <v>0</v>
      </c>
      <c r="N32" s="47">
        <v>0</v>
      </c>
      <c r="P32" s="47">
        <v>0</v>
      </c>
      <c r="R32" s="47">
        <v>0</v>
      </c>
      <c r="T32" s="47">
        <v>1853967</v>
      </c>
      <c r="V32" s="47">
        <v>4861</v>
      </c>
      <c r="X32" s="47">
        <v>6232147960</v>
      </c>
      <c r="Z32" s="47">
        <v>8958511392.1573505</v>
      </c>
      <c r="AB32" s="48">
        <v>0.23</v>
      </c>
    </row>
    <row r="33" spans="1:28" ht="21.75" customHeight="1" x14ac:dyDescent="0.2">
      <c r="A33" s="77" t="s">
        <v>42</v>
      </c>
      <c r="B33" s="77"/>
      <c r="C33" s="77"/>
      <c r="E33" s="114">
        <v>1184280</v>
      </c>
      <c r="F33" s="114"/>
      <c r="H33" s="47">
        <v>8097669216</v>
      </c>
      <c r="J33" s="47">
        <v>6616052461.0799999</v>
      </c>
      <c r="L33" s="47">
        <v>0</v>
      </c>
      <c r="N33" s="47">
        <v>0</v>
      </c>
      <c r="P33" s="47">
        <v>0</v>
      </c>
      <c r="R33" s="47">
        <v>0</v>
      </c>
      <c r="T33" s="47">
        <v>1184280</v>
      </c>
      <c r="V33" s="47">
        <v>5630</v>
      </c>
      <c r="X33" s="47">
        <v>8097669216</v>
      </c>
      <c r="Z33" s="47">
        <v>6627824796.4200001</v>
      </c>
      <c r="AB33" s="48">
        <v>0.17</v>
      </c>
    </row>
    <row r="34" spans="1:28" ht="21.75" customHeight="1" x14ac:dyDescent="0.2">
      <c r="A34" s="77" t="s">
        <v>43</v>
      </c>
      <c r="B34" s="77"/>
      <c r="C34" s="77"/>
      <c r="E34" s="114">
        <v>1666666</v>
      </c>
      <c r="F34" s="114"/>
      <c r="H34" s="47">
        <v>8517451743</v>
      </c>
      <c r="J34" s="47">
        <v>10023333490.665001</v>
      </c>
      <c r="L34" s="47">
        <v>0</v>
      </c>
      <c r="N34" s="47">
        <v>0</v>
      </c>
      <c r="P34" s="47">
        <v>-600000</v>
      </c>
      <c r="R34" s="47">
        <v>3864866425</v>
      </c>
      <c r="T34" s="47">
        <v>1066666</v>
      </c>
      <c r="V34" s="47">
        <v>7070</v>
      </c>
      <c r="X34" s="47">
        <v>5451167887</v>
      </c>
      <c r="Z34" s="47">
        <v>7496457714.7110004</v>
      </c>
      <c r="AB34" s="48">
        <v>0.19</v>
      </c>
    </row>
    <row r="35" spans="1:28" ht="21.75" customHeight="1" x14ac:dyDescent="0.2">
      <c r="A35" s="77" t="s">
        <v>44</v>
      </c>
      <c r="B35" s="77"/>
      <c r="C35" s="77"/>
      <c r="E35" s="114">
        <v>13000000</v>
      </c>
      <c r="F35" s="114"/>
      <c r="H35" s="47">
        <v>47328935293</v>
      </c>
      <c r="J35" s="47">
        <v>44686523700</v>
      </c>
      <c r="L35" s="47">
        <v>0</v>
      </c>
      <c r="N35" s="47">
        <v>0</v>
      </c>
      <c r="P35" s="47">
        <v>0</v>
      </c>
      <c r="R35" s="47">
        <v>0</v>
      </c>
      <c r="T35" s="47">
        <v>13000000</v>
      </c>
      <c r="V35" s="47">
        <v>2926</v>
      </c>
      <c r="X35" s="47">
        <v>47328935293</v>
      </c>
      <c r="Z35" s="47">
        <v>37811673900</v>
      </c>
      <c r="AB35" s="48">
        <v>0.95</v>
      </c>
    </row>
    <row r="36" spans="1:28" ht="21.75" customHeight="1" x14ac:dyDescent="0.2">
      <c r="A36" s="77" t="s">
        <v>45</v>
      </c>
      <c r="B36" s="77"/>
      <c r="C36" s="77"/>
      <c r="E36" s="114">
        <v>10326669</v>
      </c>
      <c r="F36" s="114"/>
      <c r="H36" s="47">
        <v>170338275641</v>
      </c>
      <c r="J36" s="47">
        <v>176664527747.73401</v>
      </c>
      <c r="L36" s="47">
        <v>0</v>
      </c>
      <c r="N36" s="47">
        <v>0</v>
      </c>
      <c r="P36" s="47">
        <v>0</v>
      </c>
      <c r="R36" s="47">
        <v>0</v>
      </c>
      <c r="T36" s="47">
        <v>10326669</v>
      </c>
      <c r="V36" s="47">
        <v>19550</v>
      </c>
      <c r="X36" s="47">
        <v>170338275641</v>
      </c>
      <c r="Z36" s="47">
        <v>200685154995.24701</v>
      </c>
      <c r="AB36" s="48">
        <v>5.05</v>
      </c>
    </row>
    <row r="37" spans="1:28" ht="21.75" customHeight="1" x14ac:dyDescent="0.2">
      <c r="A37" s="77" t="s">
        <v>46</v>
      </c>
      <c r="B37" s="77"/>
      <c r="C37" s="77"/>
      <c r="E37" s="114">
        <v>2000000</v>
      </c>
      <c r="F37" s="114"/>
      <c r="H37" s="47">
        <v>5783438487</v>
      </c>
      <c r="J37" s="47">
        <v>7258553100</v>
      </c>
      <c r="L37" s="47">
        <v>28585968</v>
      </c>
      <c r="N37" s="47">
        <v>0</v>
      </c>
      <c r="P37" s="47">
        <v>0</v>
      </c>
      <c r="R37" s="47">
        <v>0</v>
      </c>
      <c r="T37" s="47">
        <v>30585968</v>
      </c>
      <c r="V37" s="47">
        <v>4314</v>
      </c>
      <c r="X37" s="47">
        <v>94830887969</v>
      </c>
      <c r="Z37" s="47">
        <v>131162776149.586</v>
      </c>
      <c r="AB37" s="48">
        <v>3.3</v>
      </c>
    </row>
    <row r="38" spans="1:28" ht="21.75" customHeight="1" x14ac:dyDescent="0.2">
      <c r="A38" s="77" t="s">
        <v>47</v>
      </c>
      <c r="B38" s="77"/>
      <c r="C38" s="77"/>
      <c r="E38" s="114">
        <v>1984780</v>
      </c>
      <c r="F38" s="114"/>
      <c r="H38" s="47">
        <v>19791725431</v>
      </c>
      <c r="J38" s="47">
        <v>20597812635.959999</v>
      </c>
      <c r="L38" s="47">
        <v>1933765</v>
      </c>
      <c r="N38" s="47">
        <v>20296183306</v>
      </c>
      <c r="P38" s="47">
        <v>0</v>
      </c>
      <c r="R38" s="47">
        <v>0</v>
      </c>
      <c r="T38" s="47">
        <v>3918545</v>
      </c>
      <c r="V38" s="47">
        <v>12230</v>
      </c>
      <c r="X38" s="47">
        <v>40087908737</v>
      </c>
      <c r="Z38" s="47">
        <v>47638658708.167503</v>
      </c>
      <c r="AB38" s="48">
        <v>1.2</v>
      </c>
    </row>
    <row r="39" spans="1:28" ht="21.75" customHeight="1" x14ac:dyDescent="0.2">
      <c r="A39" s="77" t="s">
        <v>48</v>
      </c>
      <c r="B39" s="77"/>
      <c r="C39" s="77"/>
      <c r="E39" s="114">
        <v>3135308</v>
      </c>
      <c r="F39" s="114"/>
      <c r="H39" s="47">
        <v>44368452771</v>
      </c>
      <c r="J39" s="47">
        <v>48183454103.003998</v>
      </c>
      <c r="L39" s="47">
        <v>2310506</v>
      </c>
      <c r="N39" s="47">
        <v>34795659242</v>
      </c>
      <c r="P39" s="47">
        <v>-5445814</v>
      </c>
      <c r="R39" s="47">
        <v>0</v>
      </c>
      <c r="T39" s="47">
        <v>0</v>
      </c>
      <c r="V39" s="47">
        <v>0</v>
      </c>
      <c r="X39" s="47">
        <v>0</v>
      </c>
      <c r="Z39" s="47">
        <v>0</v>
      </c>
      <c r="AB39" s="48">
        <v>0</v>
      </c>
    </row>
    <row r="40" spans="1:28" ht="21.75" customHeight="1" x14ac:dyDescent="0.2">
      <c r="A40" s="77" t="s">
        <v>49</v>
      </c>
      <c r="B40" s="77"/>
      <c r="C40" s="77"/>
      <c r="E40" s="114">
        <v>15000000</v>
      </c>
      <c r="F40" s="114"/>
      <c r="H40" s="47">
        <v>8977165804</v>
      </c>
      <c r="J40" s="47">
        <v>8454395250</v>
      </c>
      <c r="L40" s="47">
        <v>0</v>
      </c>
      <c r="N40" s="47">
        <v>0</v>
      </c>
      <c r="P40" s="47">
        <v>0</v>
      </c>
      <c r="R40" s="47">
        <v>0</v>
      </c>
      <c r="T40" s="47">
        <v>15000000</v>
      </c>
      <c r="V40" s="47">
        <v>490</v>
      </c>
      <c r="X40" s="47">
        <v>8977165804</v>
      </c>
      <c r="Z40" s="47">
        <v>7306267500</v>
      </c>
      <c r="AB40" s="48">
        <v>0.18</v>
      </c>
    </row>
    <row r="41" spans="1:28" ht="21.75" customHeight="1" x14ac:dyDescent="0.2">
      <c r="A41" s="77" t="s">
        <v>50</v>
      </c>
      <c r="B41" s="77"/>
      <c r="C41" s="77"/>
      <c r="E41" s="114">
        <v>28585968</v>
      </c>
      <c r="F41" s="114"/>
      <c r="H41" s="47">
        <v>60461481482</v>
      </c>
      <c r="J41" s="47">
        <v>61577215189.6968</v>
      </c>
      <c r="L41" s="47">
        <v>0</v>
      </c>
      <c r="N41" s="47">
        <v>0</v>
      </c>
      <c r="P41" s="47">
        <v>-28585968</v>
      </c>
      <c r="R41" s="47">
        <v>0</v>
      </c>
      <c r="T41" s="47">
        <v>0</v>
      </c>
      <c r="V41" s="47">
        <v>0</v>
      </c>
      <c r="X41" s="47">
        <v>0</v>
      </c>
      <c r="Z41" s="47">
        <v>0</v>
      </c>
      <c r="AB41" s="48">
        <v>0</v>
      </c>
    </row>
    <row r="42" spans="1:28" ht="21.75" customHeight="1" x14ac:dyDescent="0.2">
      <c r="A42" s="77" t="s">
        <v>51</v>
      </c>
      <c r="B42" s="77"/>
      <c r="C42" s="77"/>
      <c r="E42" s="114">
        <v>173246</v>
      </c>
      <c r="F42" s="114"/>
      <c r="H42" s="47">
        <v>3788890020</v>
      </c>
      <c r="J42" s="47">
        <v>4081499915.3099999</v>
      </c>
      <c r="L42" s="47">
        <v>0</v>
      </c>
      <c r="N42" s="47">
        <v>0</v>
      </c>
      <c r="P42" s="47">
        <v>-173246</v>
      </c>
      <c r="R42" s="47">
        <v>4236493591</v>
      </c>
      <c r="T42" s="47">
        <v>0</v>
      </c>
      <c r="V42" s="47">
        <v>0</v>
      </c>
      <c r="X42" s="47">
        <v>0</v>
      </c>
      <c r="Z42" s="47">
        <v>0</v>
      </c>
      <c r="AB42" s="48">
        <v>0</v>
      </c>
    </row>
    <row r="43" spans="1:28" ht="21.75" customHeight="1" x14ac:dyDescent="0.2">
      <c r="A43" s="77" t="s">
        <v>52</v>
      </c>
      <c r="B43" s="77"/>
      <c r="C43" s="77"/>
      <c r="E43" s="114">
        <v>9568788</v>
      </c>
      <c r="F43" s="114"/>
      <c r="H43" s="47">
        <v>29383437518</v>
      </c>
      <c r="J43" s="47">
        <v>73051036503.552002</v>
      </c>
      <c r="L43" s="47">
        <v>0</v>
      </c>
      <c r="N43" s="47">
        <v>0</v>
      </c>
      <c r="P43" s="47">
        <v>0</v>
      </c>
      <c r="R43" s="47">
        <v>0</v>
      </c>
      <c r="T43" s="47">
        <v>9568788</v>
      </c>
      <c r="V43" s="47">
        <v>8080</v>
      </c>
      <c r="X43" s="47">
        <v>29383437518</v>
      </c>
      <c r="Z43" s="47">
        <v>76855777988.112</v>
      </c>
      <c r="AB43" s="48">
        <v>1.93</v>
      </c>
    </row>
    <row r="44" spans="1:28" ht="21.75" customHeight="1" x14ac:dyDescent="0.2">
      <c r="A44" s="77" t="s">
        <v>53</v>
      </c>
      <c r="B44" s="77"/>
      <c r="C44" s="77"/>
      <c r="E44" s="114">
        <v>88545000</v>
      </c>
      <c r="F44" s="114"/>
      <c r="H44" s="47">
        <v>47134431502</v>
      </c>
      <c r="J44" s="47">
        <v>46825659657</v>
      </c>
      <c r="L44" s="47">
        <v>0</v>
      </c>
      <c r="N44" s="47">
        <v>0</v>
      </c>
      <c r="P44" s="47">
        <v>0</v>
      </c>
      <c r="R44" s="47">
        <v>0</v>
      </c>
      <c r="T44" s="47">
        <v>88545000</v>
      </c>
      <c r="V44" s="47">
        <v>507</v>
      </c>
      <c r="X44" s="47">
        <v>47134431502</v>
      </c>
      <c r="Z44" s="47">
        <v>44625205725.75</v>
      </c>
      <c r="AB44" s="48">
        <v>1.1200000000000001</v>
      </c>
    </row>
    <row r="45" spans="1:28" ht="21.75" customHeight="1" x14ac:dyDescent="0.2">
      <c r="A45" s="77" t="s">
        <v>54</v>
      </c>
      <c r="B45" s="77"/>
      <c r="C45" s="77"/>
      <c r="E45" s="114">
        <v>1743376</v>
      </c>
      <c r="F45" s="114"/>
      <c r="H45" s="47">
        <v>5429201305</v>
      </c>
      <c r="J45" s="47">
        <v>7269947219.1960001</v>
      </c>
      <c r="L45" s="47">
        <v>0</v>
      </c>
      <c r="N45" s="47">
        <v>0</v>
      </c>
      <c r="P45" s="47">
        <v>-1738642</v>
      </c>
      <c r="R45" s="47">
        <v>7741042667</v>
      </c>
      <c r="T45" s="47">
        <v>4734</v>
      </c>
      <c r="V45" s="47">
        <v>3932</v>
      </c>
      <c r="X45" s="47">
        <v>14742567</v>
      </c>
      <c r="Z45" s="47">
        <v>18503334.176399998</v>
      </c>
      <c r="AB45" s="48">
        <v>0</v>
      </c>
    </row>
    <row r="46" spans="1:28" ht="21.75" customHeight="1" x14ac:dyDescent="0.2">
      <c r="A46" s="77" t="s">
        <v>55</v>
      </c>
      <c r="B46" s="77"/>
      <c r="C46" s="77"/>
      <c r="E46" s="114">
        <v>1227620</v>
      </c>
      <c r="F46" s="114"/>
      <c r="H46" s="47">
        <v>8344224804</v>
      </c>
      <c r="J46" s="47">
        <v>5172918086.9790001</v>
      </c>
      <c r="L46" s="47">
        <v>0</v>
      </c>
      <c r="N46" s="47">
        <v>0</v>
      </c>
      <c r="P46" s="47">
        <v>0</v>
      </c>
      <c r="R46" s="47">
        <v>0</v>
      </c>
      <c r="T46" s="47">
        <v>1227620</v>
      </c>
      <c r="V46" s="47">
        <v>4779</v>
      </c>
      <c r="X46" s="47">
        <v>8344224804</v>
      </c>
      <c r="Z46" s="47">
        <v>5831888543.9189997</v>
      </c>
      <c r="AB46" s="48">
        <v>0.15</v>
      </c>
    </row>
    <row r="47" spans="1:28" ht="21.75" customHeight="1" x14ac:dyDescent="0.2">
      <c r="A47" s="77" t="s">
        <v>56</v>
      </c>
      <c r="B47" s="77"/>
      <c r="C47" s="77"/>
      <c r="E47" s="114">
        <v>10429280</v>
      </c>
      <c r="F47" s="114"/>
      <c r="H47" s="47">
        <v>197923764641</v>
      </c>
      <c r="J47" s="47">
        <v>203923331171.28</v>
      </c>
      <c r="L47" s="47">
        <v>2500000</v>
      </c>
      <c r="N47" s="47">
        <v>55176155866</v>
      </c>
      <c r="P47" s="47">
        <v>-4163974</v>
      </c>
      <c r="R47" s="47">
        <v>84058498517</v>
      </c>
      <c r="T47" s="47">
        <v>8765306</v>
      </c>
      <c r="V47" s="47">
        <v>19340</v>
      </c>
      <c r="X47" s="47">
        <v>171587145740</v>
      </c>
      <c r="Z47" s="47">
        <v>168512367982.66199</v>
      </c>
      <c r="AB47" s="48">
        <v>4.24</v>
      </c>
    </row>
    <row r="48" spans="1:28" ht="21.75" customHeight="1" x14ac:dyDescent="0.2">
      <c r="A48" s="77" t="s">
        <v>57</v>
      </c>
      <c r="B48" s="77"/>
      <c r="C48" s="77"/>
      <c r="E48" s="114">
        <v>60130596</v>
      </c>
      <c r="F48" s="114"/>
      <c r="H48" s="47">
        <v>85266803367</v>
      </c>
      <c r="J48" s="47">
        <v>84877402914.395996</v>
      </c>
      <c r="L48" s="47">
        <v>377395000</v>
      </c>
      <c r="N48" s="47">
        <v>518466243073</v>
      </c>
      <c r="P48" s="47">
        <v>-82063330</v>
      </c>
      <c r="R48" s="47">
        <v>119401527138</v>
      </c>
      <c r="T48" s="47">
        <v>355462266</v>
      </c>
      <c r="V48" s="47">
        <v>1356</v>
      </c>
      <c r="X48" s="47">
        <v>514537701544</v>
      </c>
      <c r="Z48" s="47">
        <v>479138892041.45898</v>
      </c>
      <c r="AB48" s="48">
        <v>12.06</v>
      </c>
    </row>
    <row r="49" spans="1:28" ht="21.75" customHeight="1" x14ac:dyDescent="0.2">
      <c r="A49" s="77" t="s">
        <v>58</v>
      </c>
      <c r="B49" s="77"/>
      <c r="C49" s="77"/>
      <c r="E49" s="114">
        <v>194</v>
      </c>
      <c r="F49" s="114"/>
      <c r="H49" s="47">
        <v>2396898</v>
      </c>
      <c r="J49" s="47">
        <v>7544123.784</v>
      </c>
      <c r="L49" s="47">
        <v>0</v>
      </c>
      <c r="N49" s="47">
        <v>0</v>
      </c>
      <c r="P49" s="47">
        <v>0</v>
      </c>
      <c r="R49" s="47">
        <v>0</v>
      </c>
      <c r="T49" s="47">
        <v>194</v>
      </c>
      <c r="V49" s="47">
        <v>46190</v>
      </c>
      <c r="X49" s="47">
        <v>2396898</v>
      </c>
      <c r="Z49" s="47">
        <v>8907542.8829999994</v>
      </c>
      <c r="AB49" s="48">
        <v>0</v>
      </c>
    </row>
    <row r="50" spans="1:28" ht="21.75" customHeight="1" x14ac:dyDescent="0.2">
      <c r="A50" s="77" t="s">
        <v>59</v>
      </c>
      <c r="B50" s="77"/>
      <c r="C50" s="77"/>
      <c r="E50" s="114">
        <v>8890993</v>
      </c>
      <c r="F50" s="114"/>
      <c r="H50" s="47">
        <v>46975881636</v>
      </c>
      <c r="J50" s="47">
        <v>70174447237.701004</v>
      </c>
      <c r="L50" s="47">
        <v>0</v>
      </c>
      <c r="N50" s="47">
        <v>0</v>
      </c>
      <c r="P50" s="47">
        <v>-5490103</v>
      </c>
      <c r="R50" s="47">
        <v>46701061302</v>
      </c>
      <c r="T50" s="47">
        <v>3400890</v>
      </c>
      <c r="V50" s="47">
        <v>8940</v>
      </c>
      <c r="X50" s="47">
        <v>17968724762</v>
      </c>
      <c r="Z50" s="47">
        <v>30223053058.23</v>
      </c>
      <c r="AB50" s="48">
        <v>0.76</v>
      </c>
    </row>
    <row r="51" spans="1:28" ht="21.75" customHeight="1" x14ac:dyDescent="0.2">
      <c r="A51" s="77" t="s">
        <v>60</v>
      </c>
      <c r="B51" s="77"/>
      <c r="C51" s="77"/>
      <c r="E51" s="114">
        <v>4400000</v>
      </c>
      <c r="F51" s="114"/>
      <c r="H51" s="47">
        <v>21310932765</v>
      </c>
      <c r="J51" s="47">
        <v>21646035180</v>
      </c>
      <c r="L51" s="47">
        <v>0</v>
      </c>
      <c r="N51" s="47">
        <v>0</v>
      </c>
      <c r="P51" s="47">
        <v>-1600000</v>
      </c>
      <c r="R51" s="47">
        <v>7900928136</v>
      </c>
      <c r="T51" s="47">
        <v>2800000</v>
      </c>
      <c r="V51" s="47">
        <v>4790</v>
      </c>
      <c r="X51" s="47">
        <v>13561502667</v>
      </c>
      <c r="Z51" s="47">
        <v>13332198600</v>
      </c>
      <c r="AB51" s="48">
        <v>0.34</v>
      </c>
    </row>
    <row r="52" spans="1:28" ht="21.75" customHeight="1" x14ac:dyDescent="0.2">
      <c r="A52" s="77" t="s">
        <v>61</v>
      </c>
      <c r="B52" s="77"/>
      <c r="C52" s="77"/>
      <c r="E52" s="114">
        <v>1399910</v>
      </c>
      <c r="F52" s="114"/>
      <c r="H52" s="47">
        <v>11214538374</v>
      </c>
      <c r="J52" s="47">
        <v>12732961899.825001</v>
      </c>
      <c r="L52" s="47">
        <v>118491073</v>
      </c>
      <c r="N52" s="47">
        <v>1170429090019</v>
      </c>
      <c r="P52" s="47">
        <v>-55600000</v>
      </c>
      <c r="R52" s="47">
        <v>576578863390</v>
      </c>
      <c r="T52" s="47">
        <v>64290983</v>
      </c>
      <c r="V52" s="47">
        <v>10610</v>
      </c>
      <c r="X52" s="47">
        <v>635597017487</v>
      </c>
      <c r="Z52" s="47">
        <v>678068672018.70203</v>
      </c>
      <c r="AB52" s="48">
        <v>17.059999999999999</v>
      </c>
    </row>
    <row r="53" spans="1:28" ht="21.75" customHeight="1" x14ac:dyDescent="0.2">
      <c r="A53" s="77" t="s">
        <v>62</v>
      </c>
      <c r="B53" s="77"/>
      <c r="C53" s="77"/>
      <c r="E53" s="114">
        <v>1000000</v>
      </c>
      <c r="F53" s="114"/>
      <c r="H53" s="47">
        <v>14585231339</v>
      </c>
      <c r="J53" s="47">
        <v>13200984000</v>
      </c>
      <c r="L53" s="47">
        <v>0</v>
      </c>
      <c r="N53" s="47">
        <v>0</v>
      </c>
      <c r="P53" s="47">
        <v>0</v>
      </c>
      <c r="R53" s="47">
        <v>0</v>
      </c>
      <c r="T53" s="47">
        <v>1000000</v>
      </c>
      <c r="V53" s="47">
        <v>14000</v>
      </c>
      <c r="X53" s="47">
        <v>14585231339</v>
      </c>
      <c r="Z53" s="47">
        <v>13916700000</v>
      </c>
      <c r="AB53" s="48">
        <v>0.35</v>
      </c>
    </row>
    <row r="54" spans="1:28" ht="21.75" customHeight="1" x14ac:dyDescent="0.2">
      <c r="A54" s="77" t="s">
        <v>63</v>
      </c>
      <c r="B54" s="77"/>
      <c r="C54" s="77"/>
      <c r="E54" s="114">
        <v>17499098</v>
      </c>
      <c r="F54" s="114"/>
      <c r="H54" s="47">
        <v>61107130432</v>
      </c>
      <c r="J54" s="47">
        <v>44739884359.666801</v>
      </c>
      <c r="L54" s="47">
        <v>1000000</v>
      </c>
      <c r="N54" s="47">
        <v>2883615915</v>
      </c>
      <c r="P54" s="47">
        <v>-7800000</v>
      </c>
      <c r="R54" s="47">
        <v>24935545693</v>
      </c>
      <c r="T54" s="47">
        <v>10699098</v>
      </c>
      <c r="V54" s="47">
        <v>2767</v>
      </c>
      <c r="X54" s="47">
        <v>37009548581</v>
      </c>
      <c r="Z54" s="47">
        <v>29428257961.212299</v>
      </c>
      <c r="AB54" s="48">
        <v>0.74</v>
      </c>
    </row>
    <row r="55" spans="1:28" ht="21.75" customHeight="1" x14ac:dyDescent="0.2">
      <c r="A55" s="77" t="s">
        <v>64</v>
      </c>
      <c r="B55" s="77"/>
      <c r="C55" s="77"/>
      <c r="E55" s="114">
        <v>362898</v>
      </c>
      <c r="F55" s="114"/>
      <c r="H55" s="47">
        <v>844690848</v>
      </c>
      <c r="J55" s="47">
        <v>492047664.41159999</v>
      </c>
      <c r="L55" s="47">
        <v>0</v>
      </c>
      <c r="N55" s="47">
        <v>0</v>
      </c>
      <c r="P55" s="47">
        <v>-362898</v>
      </c>
      <c r="R55" s="47">
        <v>468960392</v>
      </c>
      <c r="T55" s="47">
        <v>0</v>
      </c>
      <c r="V55" s="47">
        <v>0</v>
      </c>
      <c r="X55" s="47">
        <v>0</v>
      </c>
      <c r="Z55" s="47">
        <v>0</v>
      </c>
      <c r="AB55" s="48">
        <v>0</v>
      </c>
    </row>
    <row r="56" spans="1:28" ht="21.75" customHeight="1" x14ac:dyDescent="0.2">
      <c r="A56" s="77" t="s">
        <v>65</v>
      </c>
      <c r="B56" s="77"/>
      <c r="C56" s="77"/>
      <c r="E56" s="114">
        <v>9139982</v>
      </c>
      <c r="F56" s="114"/>
      <c r="H56" s="47">
        <v>79299899677</v>
      </c>
      <c r="J56" s="47">
        <v>74411056687.149002</v>
      </c>
      <c r="L56" s="47">
        <v>0</v>
      </c>
      <c r="N56" s="47">
        <v>0</v>
      </c>
      <c r="P56" s="47">
        <v>0</v>
      </c>
      <c r="R56" s="47">
        <v>0</v>
      </c>
      <c r="T56" s="47">
        <v>9139982</v>
      </c>
      <c r="V56" s="47">
        <v>8290</v>
      </c>
      <c r="X56" s="47">
        <v>79299899677</v>
      </c>
      <c r="Z56" s="47">
        <v>75319616597.858994</v>
      </c>
      <c r="AB56" s="48">
        <v>1.9</v>
      </c>
    </row>
    <row r="57" spans="1:28" ht="21.75" customHeight="1" x14ac:dyDescent="0.2">
      <c r="A57" s="77" t="s">
        <v>66</v>
      </c>
      <c r="B57" s="77"/>
      <c r="C57" s="77"/>
      <c r="E57" s="114">
        <v>4698000</v>
      </c>
      <c r="F57" s="114"/>
      <c r="H57" s="47">
        <v>27023919750</v>
      </c>
      <c r="J57" s="47">
        <v>27039571551</v>
      </c>
      <c r="L57" s="47">
        <v>0</v>
      </c>
      <c r="N57" s="47">
        <v>0</v>
      </c>
      <c r="P57" s="47">
        <v>-4698000</v>
      </c>
      <c r="R57" s="47">
        <v>28178196416</v>
      </c>
      <c r="T57" s="47">
        <v>0</v>
      </c>
      <c r="V57" s="47">
        <v>0</v>
      </c>
      <c r="X57" s="47">
        <v>0</v>
      </c>
      <c r="Z57" s="47">
        <v>0</v>
      </c>
      <c r="AB57" s="48">
        <v>0</v>
      </c>
    </row>
    <row r="58" spans="1:28" ht="21.75" customHeight="1" x14ac:dyDescent="0.2">
      <c r="A58" s="77" t="s">
        <v>67</v>
      </c>
      <c r="B58" s="77"/>
      <c r="C58" s="77"/>
      <c r="E58" s="114">
        <v>1200000</v>
      </c>
      <c r="F58" s="114"/>
      <c r="H58" s="47">
        <v>5392492289</v>
      </c>
      <c r="J58" s="47">
        <v>5258126880</v>
      </c>
      <c r="L58" s="47">
        <v>0</v>
      </c>
      <c r="N58" s="47">
        <v>0</v>
      </c>
      <c r="P58" s="47">
        <v>-1200000</v>
      </c>
      <c r="R58" s="47">
        <v>5241304572</v>
      </c>
      <c r="T58" s="47">
        <v>0</v>
      </c>
      <c r="V58" s="47">
        <v>0</v>
      </c>
      <c r="X58" s="47">
        <v>0</v>
      </c>
      <c r="Z58" s="47">
        <v>0</v>
      </c>
      <c r="AB58" s="48">
        <v>0</v>
      </c>
    </row>
    <row r="59" spans="1:28" ht="21.75" customHeight="1" x14ac:dyDescent="0.2">
      <c r="A59" s="77" t="s">
        <v>68</v>
      </c>
      <c r="B59" s="77"/>
      <c r="C59" s="77"/>
      <c r="E59" s="114">
        <v>1361270</v>
      </c>
      <c r="F59" s="114"/>
      <c r="H59" s="47">
        <v>4838355601</v>
      </c>
      <c r="J59" s="47">
        <v>6190754779.0124998</v>
      </c>
      <c r="L59" s="47">
        <v>0</v>
      </c>
      <c r="N59" s="47">
        <v>0</v>
      </c>
      <c r="P59" s="47">
        <v>0</v>
      </c>
      <c r="R59" s="47">
        <v>0</v>
      </c>
      <c r="T59" s="47">
        <v>1361270</v>
      </c>
      <c r="V59" s="47">
        <v>4369</v>
      </c>
      <c r="X59" s="47">
        <v>4838355601</v>
      </c>
      <c r="Z59" s="47">
        <v>5912001667.6514997</v>
      </c>
      <c r="AB59" s="48">
        <v>0.15</v>
      </c>
    </row>
    <row r="60" spans="1:28" ht="21.75" customHeight="1" x14ac:dyDescent="0.2">
      <c r="A60" s="77" t="s">
        <v>69</v>
      </c>
      <c r="B60" s="77"/>
      <c r="C60" s="77"/>
      <c r="E60" s="114">
        <v>78042213</v>
      </c>
      <c r="F60" s="114"/>
      <c r="H60" s="47">
        <v>116415052265</v>
      </c>
      <c r="J60" s="47">
        <v>118073505709.293</v>
      </c>
      <c r="L60" s="47">
        <v>0</v>
      </c>
      <c r="N60" s="47">
        <v>0</v>
      </c>
      <c r="P60" s="47">
        <v>-36048045</v>
      </c>
      <c r="R60" s="47">
        <v>55880180152</v>
      </c>
      <c r="T60" s="47">
        <v>41994168</v>
      </c>
      <c r="V60" s="47">
        <v>1427</v>
      </c>
      <c r="X60" s="47">
        <v>62642422278</v>
      </c>
      <c r="Z60" s="47">
        <v>59569119953.470802</v>
      </c>
      <c r="AB60" s="48">
        <v>1.5</v>
      </c>
    </row>
    <row r="61" spans="1:28" ht="21.75" customHeight="1" x14ac:dyDescent="0.2">
      <c r="A61" s="77" t="s">
        <v>70</v>
      </c>
      <c r="B61" s="77"/>
      <c r="C61" s="77"/>
      <c r="E61" s="114">
        <v>2920113</v>
      </c>
      <c r="F61" s="114"/>
      <c r="H61" s="47">
        <v>120754082839</v>
      </c>
      <c r="J61" s="47">
        <v>175238312840.23001</v>
      </c>
      <c r="L61" s="47">
        <v>0</v>
      </c>
      <c r="N61" s="47">
        <v>0</v>
      </c>
      <c r="P61" s="47">
        <v>0</v>
      </c>
      <c r="R61" s="47">
        <v>0</v>
      </c>
      <c r="T61" s="47">
        <v>2920113</v>
      </c>
      <c r="V61" s="47">
        <v>61530</v>
      </c>
      <c r="X61" s="47">
        <v>120754082839</v>
      </c>
      <c r="Z61" s="47">
        <v>178605489300.30499</v>
      </c>
      <c r="AB61" s="48">
        <v>4.49</v>
      </c>
    </row>
    <row r="62" spans="1:28" ht="21.75" customHeight="1" x14ac:dyDescent="0.2">
      <c r="A62" s="77" t="s">
        <v>71</v>
      </c>
      <c r="B62" s="77"/>
      <c r="C62" s="77"/>
      <c r="E62" s="114">
        <v>1399297</v>
      </c>
      <c r="F62" s="114"/>
      <c r="H62" s="47">
        <v>9258166842</v>
      </c>
      <c r="J62" s="47">
        <v>9750707991.7784996</v>
      </c>
      <c r="L62" s="47">
        <v>200000</v>
      </c>
      <c r="N62" s="47">
        <v>1418314966</v>
      </c>
      <c r="P62" s="47">
        <v>0</v>
      </c>
      <c r="R62" s="47">
        <v>0</v>
      </c>
      <c r="T62" s="47">
        <v>1599297</v>
      </c>
      <c r="V62" s="47">
        <v>8210</v>
      </c>
      <c r="X62" s="47">
        <v>10676481808</v>
      </c>
      <c r="Z62" s="47">
        <v>13052103511.1985</v>
      </c>
      <c r="AB62" s="48">
        <v>0.33</v>
      </c>
    </row>
    <row r="63" spans="1:28" ht="21.75" customHeight="1" x14ac:dyDescent="0.2">
      <c r="A63" s="77" t="s">
        <v>72</v>
      </c>
      <c r="B63" s="77"/>
      <c r="C63" s="77"/>
      <c r="E63" s="114">
        <v>3799258</v>
      </c>
      <c r="F63" s="114"/>
      <c r="H63" s="47">
        <v>58992742392</v>
      </c>
      <c r="J63" s="47">
        <v>64694055867.237</v>
      </c>
      <c r="L63" s="47">
        <v>5465814</v>
      </c>
      <c r="N63" s="47">
        <v>380352640</v>
      </c>
      <c r="P63" s="47">
        <v>0</v>
      </c>
      <c r="R63" s="47">
        <v>0</v>
      </c>
      <c r="T63" s="47">
        <v>9265072</v>
      </c>
      <c r="V63" s="47">
        <v>19010</v>
      </c>
      <c r="X63" s="47">
        <v>143983021045</v>
      </c>
      <c r="Z63" s="47">
        <v>175081051058.616</v>
      </c>
      <c r="AB63" s="48">
        <v>4.41</v>
      </c>
    </row>
    <row r="64" spans="1:28" ht="21.75" customHeight="1" x14ac:dyDescent="0.2">
      <c r="A64" s="77" t="s">
        <v>73</v>
      </c>
      <c r="B64" s="77"/>
      <c r="C64" s="77"/>
      <c r="E64" s="114">
        <v>11915852</v>
      </c>
      <c r="F64" s="114"/>
      <c r="H64" s="47">
        <v>77378259587</v>
      </c>
      <c r="J64" s="47">
        <v>74386302834.167999</v>
      </c>
      <c r="L64" s="47">
        <v>5575331</v>
      </c>
      <c r="N64" s="47">
        <v>36194358057</v>
      </c>
      <c r="P64" s="47">
        <v>-800000</v>
      </c>
      <c r="R64" s="47">
        <v>5757537624</v>
      </c>
      <c r="T64" s="47">
        <v>16691183</v>
      </c>
      <c r="V64" s="47">
        <v>6610</v>
      </c>
      <c r="X64" s="47">
        <v>108378109408</v>
      </c>
      <c r="Z64" s="47">
        <v>109672263748.201</v>
      </c>
      <c r="AB64" s="48">
        <v>2.76</v>
      </c>
    </row>
    <row r="65" spans="1:28" ht="21.75" customHeight="1" x14ac:dyDescent="0.2">
      <c r="A65" s="77" t="s">
        <v>74</v>
      </c>
      <c r="B65" s="77"/>
      <c r="C65" s="77"/>
      <c r="E65" s="114">
        <v>125000</v>
      </c>
      <c r="F65" s="114"/>
      <c r="H65" s="47">
        <v>2414690535</v>
      </c>
      <c r="J65" s="47">
        <v>4504289062.5</v>
      </c>
      <c r="L65" s="47">
        <v>156250</v>
      </c>
      <c r="N65" s="47">
        <v>0</v>
      </c>
      <c r="P65" s="47">
        <v>0</v>
      </c>
      <c r="R65" s="47">
        <v>0</v>
      </c>
      <c r="T65" s="47">
        <v>281250</v>
      </c>
      <c r="V65" s="47">
        <v>19100</v>
      </c>
      <c r="X65" s="47">
        <v>2414690535</v>
      </c>
      <c r="Z65" s="47">
        <v>5339912343.75</v>
      </c>
      <c r="AB65" s="48">
        <v>0.13</v>
      </c>
    </row>
    <row r="66" spans="1:28" ht="21.75" customHeight="1" x14ac:dyDescent="0.2">
      <c r="A66" s="77" t="s">
        <v>75</v>
      </c>
      <c r="B66" s="77"/>
      <c r="C66" s="77"/>
      <c r="E66" s="114">
        <v>1936497</v>
      </c>
      <c r="F66" s="114"/>
      <c r="H66" s="47">
        <v>16867817100</v>
      </c>
      <c r="J66" s="47">
        <v>19345997170.642502</v>
      </c>
      <c r="L66" s="47">
        <v>0</v>
      </c>
      <c r="N66" s="47">
        <v>0</v>
      </c>
      <c r="P66" s="47">
        <v>0</v>
      </c>
      <c r="R66" s="47">
        <v>0</v>
      </c>
      <c r="T66" s="47">
        <v>1936497</v>
      </c>
      <c r="V66" s="47">
        <v>11680</v>
      </c>
      <c r="X66" s="47">
        <v>16867817100</v>
      </c>
      <c r="Z66" s="47">
        <v>22483706164.487999</v>
      </c>
      <c r="AB66" s="48">
        <v>0.56999999999999995</v>
      </c>
    </row>
    <row r="67" spans="1:28" ht="21.75" customHeight="1" x14ac:dyDescent="0.2">
      <c r="A67" s="77" t="s">
        <v>76</v>
      </c>
      <c r="B67" s="77"/>
      <c r="C67" s="77"/>
      <c r="E67" s="114">
        <v>3020909</v>
      </c>
      <c r="F67" s="114"/>
      <c r="H67" s="47">
        <v>11274326649</v>
      </c>
      <c r="J67" s="47">
        <v>15975612026.514</v>
      </c>
      <c r="L67" s="47">
        <v>0</v>
      </c>
      <c r="N67" s="47">
        <v>0</v>
      </c>
      <c r="P67" s="47">
        <v>-1220909</v>
      </c>
      <c r="R67" s="47">
        <v>7645960961</v>
      </c>
      <c r="T67" s="47">
        <v>1800000</v>
      </c>
      <c r="V67" s="47">
        <v>6440</v>
      </c>
      <c r="X67" s="47">
        <v>6717775336</v>
      </c>
      <c r="Z67" s="47">
        <v>11523027600</v>
      </c>
      <c r="AB67" s="48">
        <v>0.28999999999999998</v>
      </c>
    </row>
    <row r="68" spans="1:28" ht="21.75" customHeight="1" x14ac:dyDescent="0.2">
      <c r="A68" s="77" t="s">
        <v>77</v>
      </c>
      <c r="B68" s="77"/>
      <c r="C68" s="77"/>
      <c r="E68" s="114">
        <v>1000000</v>
      </c>
      <c r="F68" s="114"/>
      <c r="H68" s="47">
        <v>8286833542</v>
      </c>
      <c r="J68" s="47">
        <v>9115438500</v>
      </c>
      <c r="L68" s="47">
        <v>0</v>
      </c>
      <c r="N68" s="47">
        <v>0</v>
      </c>
      <c r="P68" s="47">
        <v>-31579</v>
      </c>
      <c r="R68" s="47">
        <v>338396118</v>
      </c>
      <c r="T68" s="47">
        <v>968421</v>
      </c>
      <c r="V68" s="47">
        <v>10150</v>
      </c>
      <c r="X68" s="47">
        <v>8025143625</v>
      </c>
      <c r="Z68" s="47">
        <v>9770987784.7574997</v>
      </c>
      <c r="AB68" s="48">
        <v>0.25</v>
      </c>
    </row>
    <row r="69" spans="1:28" ht="21.75" customHeight="1" x14ac:dyDescent="0.2">
      <c r="A69" s="77" t="s">
        <v>78</v>
      </c>
      <c r="B69" s="77"/>
      <c r="C69" s="77"/>
      <c r="E69" s="114">
        <v>3457312</v>
      </c>
      <c r="F69" s="114"/>
      <c r="H69" s="47">
        <v>25267277961</v>
      </c>
      <c r="J69" s="47">
        <v>36326352302.351997</v>
      </c>
      <c r="L69" s="47">
        <v>1582690</v>
      </c>
      <c r="N69" s="47">
        <v>17801052933</v>
      </c>
      <c r="P69" s="47">
        <v>0</v>
      </c>
      <c r="R69" s="47">
        <v>0</v>
      </c>
      <c r="T69" s="47">
        <v>5040002</v>
      </c>
      <c r="V69" s="47">
        <v>12060</v>
      </c>
      <c r="X69" s="47">
        <v>43068330894</v>
      </c>
      <c r="Z69" s="47">
        <v>60420768696.486</v>
      </c>
      <c r="AB69" s="48">
        <v>1.52</v>
      </c>
    </row>
    <row r="70" spans="1:28" ht="21.75" customHeight="1" x14ac:dyDescent="0.2">
      <c r="A70" s="77" t="s">
        <v>79</v>
      </c>
      <c r="B70" s="77"/>
      <c r="C70" s="77"/>
      <c r="E70" s="114">
        <v>250000</v>
      </c>
      <c r="F70" s="114"/>
      <c r="H70" s="47">
        <v>8402514110</v>
      </c>
      <c r="J70" s="47">
        <v>9555305625</v>
      </c>
      <c r="L70" s="47">
        <v>0</v>
      </c>
      <c r="N70" s="47">
        <v>0</v>
      </c>
      <c r="P70" s="47">
        <v>-1000</v>
      </c>
      <c r="R70" s="47">
        <v>42008561</v>
      </c>
      <c r="T70" s="47">
        <v>249000</v>
      </c>
      <c r="V70" s="47">
        <v>41080</v>
      </c>
      <c r="X70" s="47">
        <v>8368904053</v>
      </c>
      <c r="Z70" s="47">
        <v>10168057926</v>
      </c>
      <c r="AB70" s="48">
        <v>0.26</v>
      </c>
    </row>
    <row r="71" spans="1:28" ht="21.75" customHeight="1" x14ac:dyDescent="0.2">
      <c r="A71" s="77" t="s">
        <v>80</v>
      </c>
      <c r="B71" s="77"/>
      <c r="C71" s="77"/>
      <c r="E71" s="114">
        <v>1246255</v>
      </c>
      <c r="F71" s="114"/>
      <c r="H71" s="47">
        <v>61500573918</v>
      </c>
      <c r="J71" s="47">
        <v>64605494670.412498</v>
      </c>
      <c r="L71" s="47">
        <v>0</v>
      </c>
      <c r="N71" s="47">
        <v>0</v>
      </c>
      <c r="P71" s="47">
        <v>0</v>
      </c>
      <c r="R71" s="47">
        <v>0</v>
      </c>
      <c r="T71" s="47">
        <v>1246255</v>
      </c>
      <c r="V71" s="47">
        <v>62450</v>
      </c>
      <c r="X71" s="47">
        <v>61500573918</v>
      </c>
      <c r="Z71" s="47">
        <v>77365544432.737503</v>
      </c>
      <c r="AB71" s="48">
        <v>1.95</v>
      </c>
    </row>
    <row r="72" spans="1:28" ht="21.75" customHeight="1" x14ac:dyDescent="0.2">
      <c r="A72" s="77" t="s">
        <v>81</v>
      </c>
      <c r="B72" s="77"/>
      <c r="C72" s="77"/>
      <c r="E72" s="114">
        <v>0</v>
      </c>
      <c r="F72" s="114"/>
      <c r="H72" s="47">
        <v>0</v>
      </c>
      <c r="J72" s="47">
        <v>0</v>
      </c>
      <c r="L72" s="47">
        <v>571500</v>
      </c>
      <c r="N72" s="47">
        <v>23976073016</v>
      </c>
      <c r="P72" s="47">
        <v>0</v>
      </c>
      <c r="R72" s="47">
        <v>0</v>
      </c>
      <c r="T72" s="47">
        <v>571500</v>
      </c>
      <c r="V72" s="47">
        <v>47450</v>
      </c>
      <c r="X72" s="47">
        <v>23976073016</v>
      </c>
      <c r="Z72" s="47">
        <v>26956324833.75</v>
      </c>
      <c r="AB72" s="48">
        <v>0.68</v>
      </c>
    </row>
    <row r="73" spans="1:28" ht="21.75" customHeight="1" x14ac:dyDescent="0.2">
      <c r="A73" s="77" t="s">
        <v>82</v>
      </c>
      <c r="B73" s="77"/>
      <c r="C73" s="77"/>
      <c r="E73" s="114">
        <v>0</v>
      </c>
      <c r="F73" s="114"/>
      <c r="H73" s="47">
        <v>0</v>
      </c>
      <c r="J73" s="47">
        <v>0</v>
      </c>
      <c r="L73" s="47">
        <v>19975000</v>
      </c>
      <c r="N73" s="47">
        <v>0</v>
      </c>
      <c r="P73" s="47">
        <v>-4470139</v>
      </c>
      <c r="R73" s="47">
        <v>8470709708</v>
      </c>
      <c r="T73" s="47">
        <v>15504861</v>
      </c>
      <c r="V73" s="47">
        <v>1820</v>
      </c>
      <c r="X73" s="47">
        <v>30838393286</v>
      </c>
      <c r="Z73" s="47">
        <v>28050944880.230999</v>
      </c>
      <c r="AB73" s="48">
        <v>0.71</v>
      </c>
    </row>
    <row r="74" spans="1:28" ht="21.75" customHeight="1" x14ac:dyDescent="0.2">
      <c r="A74" s="77" t="s">
        <v>83</v>
      </c>
      <c r="B74" s="77"/>
      <c r="C74" s="77"/>
      <c r="E74" s="114">
        <v>0</v>
      </c>
      <c r="F74" s="114"/>
      <c r="H74" s="47">
        <v>0</v>
      </c>
      <c r="J74" s="47">
        <v>0</v>
      </c>
      <c r="L74" s="47">
        <v>38155535</v>
      </c>
      <c r="N74" s="47">
        <v>79316750977</v>
      </c>
      <c r="P74" s="47">
        <v>-400000</v>
      </c>
      <c r="R74" s="47">
        <v>811144812</v>
      </c>
      <c r="T74" s="47">
        <v>37755535</v>
      </c>
      <c r="V74" s="47">
        <v>1862</v>
      </c>
      <c r="X74" s="47">
        <v>78484283518</v>
      </c>
      <c r="Z74" s="47">
        <v>69882516373.288498</v>
      </c>
      <c r="AB74" s="48">
        <v>1.76</v>
      </c>
    </row>
    <row r="75" spans="1:28" ht="21.75" customHeight="1" x14ac:dyDescent="0.2">
      <c r="A75" s="77" t="s">
        <v>84</v>
      </c>
      <c r="B75" s="77"/>
      <c r="C75" s="77"/>
      <c r="E75" s="114">
        <v>0</v>
      </c>
      <c r="F75" s="114"/>
      <c r="H75" s="47">
        <v>0</v>
      </c>
      <c r="J75" s="47">
        <v>0</v>
      </c>
      <c r="L75" s="47">
        <v>1600000</v>
      </c>
      <c r="N75" s="47">
        <v>24050818326</v>
      </c>
      <c r="P75" s="47">
        <v>0</v>
      </c>
      <c r="R75" s="47">
        <v>0</v>
      </c>
      <c r="T75" s="47">
        <v>1600000</v>
      </c>
      <c r="V75" s="47">
        <v>17340</v>
      </c>
      <c r="X75" s="47">
        <v>24050818326</v>
      </c>
      <c r="Z75" s="47">
        <v>27578923200</v>
      </c>
      <c r="AB75" s="48">
        <v>0.69</v>
      </c>
    </row>
    <row r="76" spans="1:28" ht="21.75" customHeight="1" x14ac:dyDescent="0.2">
      <c r="A76" s="77" t="s">
        <v>85</v>
      </c>
      <c r="B76" s="77"/>
      <c r="C76" s="77"/>
      <c r="E76" s="114">
        <v>0</v>
      </c>
      <c r="F76" s="114"/>
      <c r="H76" s="47">
        <v>0</v>
      </c>
      <c r="J76" s="47">
        <v>0</v>
      </c>
      <c r="L76" s="47">
        <v>20000000</v>
      </c>
      <c r="N76" s="47">
        <v>1000257461</v>
      </c>
      <c r="P76" s="47">
        <v>0</v>
      </c>
      <c r="R76" s="47">
        <v>0</v>
      </c>
      <c r="T76" s="47">
        <v>0</v>
      </c>
      <c r="V76" s="47">
        <v>0</v>
      </c>
      <c r="X76" s="47">
        <v>0</v>
      </c>
      <c r="Z76" s="47">
        <v>0</v>
      </c>
      <c r="AB76" s="48">
        <v>0</v>
      </c>
    </row>
    <row r="77" spans="1:28" ht="21.75" customHeight="1" x14ac:dyDescent="0.2">
      <c r="A77" s="77" t="s">
        <v>86</v>
      </c>
      <c r="B77" s="77"/>
      <c r="C77" s="77"/>
      <c r="E77" s="114">
        <v>0</v>
      </c>
      <c r="F77" s="114"/>
      <c r="H77" s="47">
        <v>0</v>
      </c>
      <c r="J77" s="47">
        <v>0</v>
      </c>
      <c r="L77" s="47">
        <v>200000</v>
      </c>
      <c r="N77" s="47">
        <v>10237491556</v>
      </c>
      <c r="P77" s="47">
        <v>0</v>
      </c>
      <c r="R77" s="47">
        <v>0</v>
      </c>
      <c r="T77" s="47">
        <v>200000</v>
      </c>
      <c r="V77" s="47">
        <v>46700</v>
      </c>
      <c r="X77" s="47">
        <v>10237491556</v>
      </c>
      <c r="Z77" s="47">
        <v>9284427000</v>
      </c>
      <c r="AB77" s="48">
        <v>0.23</v>
      </c>
    </row>
    <row r="78" spans="1:28" ht="21.75" customHeight="1" x14ac:dyDescent="0.2">
      <c r="A78" s="77" t="s">
        <v>87</v>
      </c>
      <c r="B78" s="77"/>
      <c r="C78" s="77"/>
      <c r="E78" s="114">
        <v>0</v>
      </c>
      <c r="F78" s="114"/>
      <c r="H78" s="47">
        <v>0</v>
      </c>
      <c r="J78" s="47">
        <v>0</v>
      </c>
      <c r="L78" s="47">
        <v>450000</v>
      </c>
      <c r="N78" s="47">
        <v>2661464413</v>
      </c>
      <c r="P78" s="47">
        <v>0</v>
      </c>
      <c r="R78" s="47">
        <v>0</v>
      </c>
      <c r="T78" s="47">
        <v>450000</v>
      </c>
      <c r="V78" s="47">
        <v>9020</v>
      </c>
      <c r="X78" s="47">
        <v>2661464413</v>
      </c>
      <c r="Z78" s="47">
        <v>4034848950</v>
      </c>
      <c r="AB78" s="48">
        <v>0.1</v>
      </c>
    </row>
    <row r="79" spans="1:28" ht="21.75" customHeight="1" x14ac:dyDescent="0.2">
      <c r="A79" s="77" t="s">
        <v>88</v>
      </c>
      <c r="B79" s="77"/>
      <c r="C79" s="77"/>
      <c r="E79" s="114">
        <v>0</v>
      </c>
      <c r="F79" s="114"/>
      <c r="H79" s="47">
        <v>0</v>
      </c>
      <c r="J79" s="47">
        <v>0</v>
      </c>
      <c r="L79" s="47">
        <v>5120</v>
      </c>
      <c r="N79" s="47">
        <v>16880928</v>
      </c>
      <c r="P79" s="47">
        <v>-5120</v>
      </c>
      <c r="R79" s="47">
        <v>19554000</v>
      </c>
      <c r="T79" s="47">
        <v>0</v>
      </c>
      <c r="V79" s="47">
        <v>0</v>
      </c>
      <c r="X79" s="47">
        <v>0</v>
      </c>
      <c r="Z79" s="47">
        <v>0</v>
      </c>
      <c r="AB79" s="48">
        <v>0</v>
      </c>
    </row>
    <row r="80" spans="1:28" ht="21.75" customHeight="1" x14ac:dyDescent="0.2">
      <c r="A80" s="77" t="s">
        <v>89</v>
      </c>
      <c r="B80" s="77"/>
      <c r="C80" s="77"/>
      <c r="E80" s="114">
        <v>0</v>
      </c>
      <c r="F80" s="114"/>
      <c r="H80" s="47">
        <v>0</v>
      </c>
      <c r="J80" s="47">
        <v>0</v>
      </c>
      <c r="L80" s="47">
        <v>10000000</v>
      </c>
      <c r="N80" s="47">
        <v>4321112365</v>
      </c>
      <c r="P80" s="47">
        <v>0</v>
      </c>
      <c r="R80" s="47">
        <v>0</v>
      </c>
      <c r="T80" s="47">
        <v>0</v>
      </c>
      <c r="V80" s="47">
        <v>0</v>
      </c>
      <c r="X80" s="47">
        <v>0</v>
      </c>
      <c r="Z80" s="47">
        <v>0</v>
      </c>
      <c r="AB80" s="48">
        <v>0</v>
      </c>
    </row>
    <row r="81" spans="1:28" ht="21.75" customHeight="1" x14ac:dyDescent="0.2">
      <c r="A81" s="77" t="s">
        <v>90</v>
      </c>
      <c r="B81" s="77"/>
      <c r="C81" s="77"/>
      <c r="E81" s="114">
        <v>0</v>
      </c>
      <c r="F81" s="114"/>
      <c r="H81" s="47">
        <v>0</v>
      </c>
      <c r="J81" s="47">
        <v>0</v>
      </c>
      <c r="L81" s="47">
        <v>1013000</v>
      </c>
      <c r="N81" s="47">
        <v>540912240</v>
      </c>
      <c r="P81" s="47">
        <v>-9000</v>
      </c>
      <c r="R81" s="47">
        <v>5103675</v>
      </c>
      <c r="T81" s="47">
        <v>0</v>
      </c>
      <c r="V81" s="47">
        <v>0</v>
      </c>
      <c r="X81" s="47">
        <v>0</v>
      </c>
      <c r="Z81" s="47">
        <v>0</v>
      </c>
      <c r="AB81" s="48">
        <v>0</v>
      </c>
    </row>
    <row r="82" spans="1:28" ht="21.75" customHeight="1" x14ac:dyDescent="0.2">
      <c r="A82" s="77" t="s">
        <v>91</v>
      </c>
      <c r="B82" s="77"/>
      <c r="C82" s="77"/>
      <c r="E82" s="114">
        <v>0</v>
      </c>
      <c r="F82" s="114"/>
      <c r="H82" s="47">
        <v>0</v>
      </c>
      <c r="J82" s="47">
        <v>0</v>
      </c>
      <c r="L82" s="47">
        <v>3000000</v>
      </c>
      <c r="N82" s="47">
        <v>1014149068</v>
      </c>
      <c r="P82" s="47">
        <v>-9000</v>
      </c>
      <c r="R82" s="47">
        <v>3320775</v>
      </c>
      <c r="T82" s="47">
        <v>0</v>
      </c>
      <c r="V82" s="47">
        <v>0</v>
      </c>
      <c r="X82" s="47">
        <v>0</v>
      </c>
      <c r="Z82" s="47">
        <v>0</v>
      </c>
      <c r="AB82" s="48">
        <v>0</v>
      </c>
    </row>
    <row r="83" spans="1:28" ht="21.75" customHeight="1" x14ac:dyDescent="0.2">
      <c r="A83" s="77" t="s">
        <v>92</v>
      </c>
      <c r="B83" s="77"/>
      <c r="C83" s="77"/>
      <c r="E83" s="114">
        <v>0</v>
      </c>
      <c r="F83" s="114"/>
      <c r="H83" s="47">
        <v>0</v>
      </c>
      <c r="J83" s="47">
        <v>0</v>
      </c>
      <c r="L83" s="47">
        <v>7000000</v>
      </c>
      <c r="N83" s="47">
        <v>1571404507</v>
      </c>
      <c r="P83" s="47">
        <v>0</v>
      </c>
      <c r="R83" s="47">
        <v>0</v>
      </c>
      <c r="T83" s="47">
        <v>0</v>
      </c>
      <c r="V83" s="47">
        <v>0</v>
      </c>
      <c r="X83" s="47">
        <v>0</v>
      </c>
      <c r="Z83" s="47">
        <v>0</v>
      </c>
      <c r="AB83" s="48">
        <v>0</v>
      </c>
    </row>
    <row r="84" spans="1:28" ht="21.75" customHeight="1" x14ac:dyDescent="0.2">
      <c r="A84" s="77" t="s">
        <v>93</v>
      </c>
      <c r="B84" s="77"/>
      <c r="C84" s="77"/>
      <c r="E84" s="114">
        <v>0</v>
      </c>
      <c r="F84" s="114"/>
      <c r="H84" s="47">
        <v>0</v>
      </c>
      <c r="J84" s="47">
        <v>0</v>
      </c>
      <c r="L84" s="47">
        <v>1933000</v>
      </c>
      <c r="N84" s="47">
        <v>1683143292</v>
      </c>
      <c r="P84" s="47">
        <v>0</v>
      </c>
      <c r="R84" s="47">
        <v>0</v>
      </c>
      <c r="T84" s="47">
        <v>0</v>
      </c>
      <c r="V84" s="47">
        <v>0</v>
      </c>
      <c r="X84" s="47">
        <v>0</v>
      </c>
      <c r="Z84" s="47">
        <v>0</v>
      </c>
      <c r="AB84" s="48">
        <v>0</v>
      </c>
    </row>
    <row r="85" spans="1:28" ht="21.75" customHeight="1" x14ac:dyDescent="0.2">
      <c r="A85" s="77" t="s">
        <v>94</v>
      </c>
      <c r="B85" s="77"/>
      <c r="C85" s="77"/>
      <c r="E85" s="114">
        <v>0</v>
      </c>
      <c r="F85" s="114"/>
      <c r="H85" s="47">
        <v>0</v>
      </c>
      <c r="J85" s="47">
        <v>0</v>
      </c>
      <c r="L85" s="47">
        <v>307000</v>
      </c>
      <c r="N85" s="47">
        <v>378321390</v>
      </c>
      <c r="P85" s="47">
        <v>0</v>
      </c>
      <c r="R85" s="47">
        <v>0</v>
      </c>
      <c r="T85" s="47">
        <v>0</v>
      </c>
      <c r="V85" s="47">
        <v>0</v>
      </c>
      <c r="X85" s="47">
        <v>0</v>
      </c>
      <c r="Z85" s="47">
        <v>0</v>
      </c>
      <c r="AB85" s="48">
        <v>0</v>
      </c>
    </row>
    <row r="86" spans="1:28" ht="21.75" customHeight="1" x14ac:dyDescent="0.2">
      <c r="A86" s="77" t="s">
        <v>95</v>
      </c>
      <c r="B86" s="77"/>
      <c r="C86" s="77"/>
      <c r="E86" s="114">
        <v>0</v>
      </c>
      <c r="F86" s="114"/>
      <c r="H86" s="47">
        <v>0</v>
      </c>
      <c r="J86" s="47">
        <v>0</v>
      </c>
      <c r="L86" s="47">
        <v>3000000</v>
      </c>
      <c r="N86" s="47">
        <v>1167300491</v>
      </c>
      <c r="P86" s="47">
        <v>0</v>
      </c>
      <c r="R86" s="47">
        <v>0</v>
      </c>
      <c r="T86" s="47">
        <v>0</v>
      </c>
      <c r="V86" s="47">
        <v>0</v>
      </c>
      <c r="X86" s="47">
        <v>0</v>
      </c>
      <c r="Z86" s="47">
        <v>0</v>
      </c>
      <c r="AB86" s="48">
        <v>0</v>
      </c>
    </row>
    <row r="87" spans="1:28" ht="21.75" customHeight="1" x14ac:dyDescent="0.2">
      <c r="A87" s="77" t="s">
        <v>96</v>
      </c>
      <c r="B87" s="77"/>
      <c r="C87" s="77"/>
      <c r="E87" s="114">
        <v>0</v>
      </c>
      <c r="F87" s="114"/>
      <c r="H87" s="47">
        <v>0</v>
      </c>
      <c r="J87" s="47">
        <v>0</v>
      </c>
      <c r="L87" s="47">
        <v>500000</v>
      </c>
      <c r="N87" s="47">
        <v>3567786547</v>
      </c>
      <c r="P87" s="47">
        <v>-250004</v>
      </c>
      <c r="R87" s="47">
        <v>2201857969</v>
      </c>
      <c r="T87" s="47">
        <v>249996</v>
      </c>
      <c r="V87" s="47">
        <v>10060</v>
      </c>
      <c r="X87" s="47">
        <v>1783864730</v>
      </c>
      <c r="Z87" s="47">
        <v>2499995749.428</v>
      </c>
      <c r="AB87" s="48">
        <v>0.06</v>
      </c>
    </row>
    <row r="88" spans="1:28" ht="21.75" customHeight="1" x14ac:dyDescent="0.2">
      <c r="A88" s="78" t="s">
        <v>97</v>
      </c>
      <c r="B88" s="78"/>
      <c r="C88" s="78"/>
      <c r="D88" s="11"/>
      <c r="E88" s="114">
        <v>0</v>
      </c>
      <c r="F88" s="115"/>
      <c r="H88" s="49">
        <v>0</v>
      </c>
      <c r="J88" s="49">
        <v>0</v>
      </c>
      <c r="L88" s="47">
        <v>495000</v>
      </c>
      <c r="N88" s="49">
        <v>9403145303</v>
      </c>
      <c r="P88" s="47">
        <v>-247500</v>
      </c>
      <c r="R88" s="49">
        <v>6924552323</v>
      </c>
      <c r="T88" s="47">
        <v>247500</v>
      </c>
      <c r="V88" s="47">
        <v>29600</v>
      </c>
      <c r="X88" s="49">
        <v>4701572651</v>
      </c>
      <c r="Z88" s="49">
        <v>7282410300</v>
      </c>
      <c r="AB88" s="50">
        <v>0.18</v>
      </c>
    </row>
    <row r="89" spans="1:28" ht="21.75" customHeight="1" x14ac:dyDescent="0.2">
      <c r="A89" s="79" t="s">
        <v>98</v>
      </c>
      <c r="B89" s="79"/>
      <c r="C89" s="79"/>
      <c r="D89" s="79"/>
      <c r="F89" s="51">
        <f>SUM(F10:F88)</f>
        <v>0</v>
      </c>
      <c r="H89" s="51">
        <f>SUM(H10:H88)</f>
        <v>2486785669128</v>
      </c>
      <c r="J89" s="51">
        <f>SUM(J10:J88)</f>
        <v>2756488802988.647</v>
      </c>
      <c r="L89" s="47"/>
      <c r="N89" s="51">
        <f>SUM(N10:N88)</f>
        <v>2094032081635</v>
      </c>
      <c r="P89" s="47"/>
      <c r="R89" s="51">
        <f>SUM(R10:R88)</f>
        <v>1231934768364</v>
      </c>
      <c r="T89" s="47"/>
      <c r="V89" s="47"/>
      <c r="X89" s="51">
        <f>SUM(X10:X88)</f>
        <v>3532076105393</v>
      </c>
      <c r="Z89" s="51">
        <f>SUM(Z10:Z88)</f>
        <v>3934396701233.7202</v>
      </c>
      <c r="AB89" s="52">
        <v>99.02</v>
      </c>
    </row>
    <row r="90" spans="1:28" x14ac:dyDescent="0.2">
      <c r="X90" s="53"/>
      <c r="Z90" s="53"/>
    </row>
    <row r="91" spans="1:28" x14ac:dyDescent="0.2">
      <c r="X91" s="53"/>
      <c r="Z91" s="53"/>
    </row>
    <row r="92" spans="1:28" x14ac:dyDescent="0.2">
      <c r="Z92" s="53"/>
    </row>
    <row r="93" spans="1:28" x14ac:dyDescent="0.2">
      <c r="Z93" s="53"/>
    </row>
    <row r="94" spans="1:28" x14ac:dyDescent="0.2">
      <c r="Z94" s="53"/>
    </row>
    <row r="95" spans="1:28" x14ac:dyDescent="0.2">
      <c r="Z95" s="53"/>
    </row>
    <row r="96" spans="1:28" x14ac:dyDescent="0.2">
      <c r="X96" s="53"/>
    </row>
  </sheetData>
  <mergeCells count="172">
    <mergeCell ref="A88:C88"/>
    <mergeCell ref="E88:F88"/>
    <mergeCell ref="A89:D89"/>
    <mergeCell ref="A83:C83"/>
    <mergeCell ref="E83:F83"/>
    <mergeCell ref="A84:C84"/>
    <mergeCell ref="E84:F84"/>
    <mergeCell ref="A85:C85"/>
    <mergeCell ref="E85:F85"/>
    <mergeCell ref="A86:C86"/>
    <mergeCell ref="E86:F86"/>
    <mergeCell ref="A87:C87"/>
    <mergeCell ref="E87:F87"/>
    <mergeCell ref="A78:C78"/>
    <mergeCell ref="E78:F78"/>
    <mergeCell ref="A79:C79"/>
    <mergeCell ref="E79:F79"/>
    <mergeCell ref="A80:C80"/>
    <mergeCell ref="E80:F80"/>
    <mergeCell ref="A81:C81"/>
    <mergeCell ref="E81:F81"/>
    <mergeCell ref="A82:C82"/>
    <mergeCell ref="E82:F82"/>
    <mergeCell ref="A73:C73"/>
    <mergeCell ref="E73:F73"/>
    <mergeCell ref="A74:C74"/>
    <mergeCell ref="E74:F74"/>
    <mergeCell ref="A75:C75"/>
    <mergeCell ref="E75:F75"/>
    <mergeCell ref="A76:C76"/>
    <mergeCell ref="E76:F76"/>
    <mergeCell ref="A77:C77"/>
    <mergeCell ref="E77:F77"/>
    <mergeCell ref="A68:C68"/>
    <mergeCell ref="E68:F68"/>
    <mergeCell ref="A69:C69"/>
    <mergeCell ref="E69:F69"/>
    <mergeCell ref="A70:C70"/>
    <mergeCell ref="E70:F70"/>
    <mergeCell ref="A71:C71"/>
    <mergeCell ref="E71:F71"/>
    <mergeCell ref="A72:C72"/>
    <mergeCell ref="E72:F72"/>
    <mergeCell ref="A63:C63"/>
    <mergeCell ref="E63:F63"/>
    <mergeCell ref="A64:C64"/>
    <mergeCell ref="E64:F64"/>
    <mergeCell ref="A65:C65"/>
    <mergeCell ref="E65:F65"/>
    <mergeCell ref="A66:C66"/>
    <mergeCell ref="E66:F66"/>
    <mergeCell ref="A67:C67"/>
    <mergeCell ref="E67:F67"/>
    <mergeCell ref="A58:C58"/>
    <mergeCell ref="E58:F58"/>
    <mergeCell ref="A59:C59"/>
    <mergeCell ref="E59:F59"/>
    <mergeCell ref="A60:C60"/>
    <mergeCell ref="E60:F60"/>
    <mergeCell ref="A61:C61"/>
    <mergeCell ref="E61:F61"/>
    <mergeCell ref="A62:C62"/>
    <mergeCell ref="E62:F62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L8:N8"/>
    <mergeCell ref="P8:R8"/>
    <mergeCell ref="A9:C9"/>
    <mergeCell ref="E9:F9"/>
    <mergeCell ref="A10:C10"/>
    <mergeCell ref="E10:F10"/>
    <mergeCell ref="A11:C11"/>
    <mergeCell ref="E11:F11"/>
    <mergeCell ref="A12:C12"/>
    <mergeCell ref="E12:F12"/>
    <mergeCell ref="A1:AB1"/>
    <mergeCell ref="A2:AB2"/>
    <mergeCell ref="A3:AB3"/>
    <mergeCell ref="B4:AB4"/>
    <mergeCell ref="A5:B5"/>
    <mergeCell ref="C5:AB5"/>
    <mergeCell ref="F7:J7"/>
    <mergeCell ref="L7:R7"/>
    <mergeCell ref="T7:AB7"/>
  </mergeCells>
  <pageMargins left="0.39" right="0.39" top="0.39" bottom="0.39" header="0" footer="0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86"/>
  <sheetViews>
    <sheetView rightToLeft="1" view="pageBreakPreview" topLeftCell="A5" zoomScaleNormal="100" zoomScaleSheetLayoutView="100" workbookViewId="0">
      <selection activeCell="AG10" sqref="AG10"/>
    </sheetView>
  </sheetViews>
  <sheetFormatPr defaultRowHeight="12.75" x14ac:dyDescent="0.2"/>
  <cols>
    <col min="1" max="1" width="28.140625" bestFit="1" customWidth="1"/>
    <col min="2" max="2" width="1.28515625" customWidth="1"/>
    <col min="3" max="3" width="11.42578125" style="43" customWidth="1"/>
    <col min="4" max="4" width="1.28515625" customWidth="1"/>
    <col min="5" max="5" width="10.7109375" bestFit="1" customWidth="1"/>
    <col min="6" max="6" width="1.28515625" customWidth="1"/>
    <col min="7" max="7" width="14.85546875" bestFit="1" customWidth="1"/>
    <col min="8" max="8" width="1.28515625" customWidth="1"/>
    <col min="9" max="9" width="9.85546875" bestFit="1" customWidth="1"/>
    <col min="10" max="10" width="1.28515625" customWidth="1"/>
    <col min="11" max="11" width="10.5703125" bestFit="1" customWidth="1"/>
    <col min="12" max="13" width="1.28515625" customWidth="1"/>
    <col min="14" max="14" width="8.42578125" customWidth="1"/>
    <col min="15" max="16" width="1.28515625" style="43" customWidth="1"/>
    <col min="17" max="17" width="9.7109375" style="43" customWidth="1"/>
    <col min="18" max="19" width="1.28515625" style="43" customWidth="1"/>
    <col min="20" max="20" width="11.28515625" style="43" customWidth="1"/>
    <col min="21" max="21" width="1.28515625" style="43" customWidth="1"/>
    <col min="22" max="22" width="14.7109375" style="43" customWidth="1"/>
    <col min="23" max="23" width="1.28515625" style="43" customWidth="1"/>
    <col min="24" max="24" width="13.140625" style="43" customWidth="1"/>
    <col min="25" max="25" width="1.28515625" style="43" customWidth="1"/>
    <col min="26" max="26" width="11.7109375" style="43" customWidth="1"/>
    <col min="27" max="27" width="1.28515625" style="43" customWidth="1"/>
    <col min="28" max="28" width="11" style="43" bestFit="1" customWidth="1"/>
    <col min="29" max="29" width="0.28515625" customWidth="1"/>
  </cols>
  <sheetData>
    <row r="1" spans="1:28" s="54" customFormat="1" ht="25.5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28" s="54" customFormat="1" ht="25.5" x14ac:dyDescent="0.2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28" s="54" customFormat="1" ht="25.5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ht="21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24" customHeight="1" x14ac:dyDescent="0.2">
      <c r="A5" s="73" t="s">
        <v>102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</row>
    <row r="6" spans="1:28" ht="21.75" customHeight="1" x14ac:dyDescent="0.2">
      <c r="C6" s="74" t="s">
        <v>7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P6" s="74" t="s">
        <v>9</v>
      </c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</row>
    <row r="7" spans="1:28" ht="21" customHeight="1" x14ac:dyDescent="0.2">
      <c r="A7" s="2" t="s">
        <v>99</v>
      </c>
      <c r="C7" s="4" t="s">
        <v>103</v>
      </c>
      <c r="D7" s="3"/>
      <c r="E7" s="4" t="s">
        <v>104</v>
      </c>
      <c r="F7" s="3"/>
      <c r="G7" s="4" t="s">
        <v>105</v>
      </c>
      <c r="H7" s="3"/>
      <c r="I7" s="4" t="s">
        <v>106</v>
      </c>
      <c r="J7" s="3"/>
      <c r="K7" s="4" t="s">
        <v>100</v>
      </c>
      <c r="L7" s="3"/>
      <c r="M7" s="75" t="s">
        <v>101</v>
      </c>
      <c r="N7" s="75"/>
      <c r="P7" s="75" t="s">
        <v>103</v>
      </c>
      <c r="Q7" s="75"/>
      <c r="R7" s="44"/>
      <c r="S7" s="81" t="s">
        <v>104</v>
      </c>
      <c r="T7" s="81"/>
      <c r="U7" s="44"/>
      <c r="V7" s="4" t="s">
        <v>105</v>
      </c>
      <c r="W7" s="44"/>
      <c r="X7" s="4" t="s">
        <v>106</v>
      </c>
      <c r="Y7" s="44"/>
      <c r="Z7" s="4" t="s">
        <v>100</v>
      </c>
      <c r="AA7" s="44"/>
      <c r="AB7" s="4" t="s">
        <v>101</v>
      </c>
    </row>
    <row r="8" spans="1:28" ht="21.75" customHeight="1" x14ac:dyDescent="0.2">
      <c r="A8" s="5" t="s">
        <v>107</v>
      </c>
      <c r="C8" s="55" t="s">
        <v>108</v>
      </c>
      <c r="E8" s="5" t="s">
        <v>109</v>
      </c>
      <c r="G8" s="5" t="s">
        <v>109</v>
      </c>
      <c r="I8" s="6">
        <v>0</v>
      </c>
      <c r="K8" s="6">
        <v>0</v>
      </c>
      <c r="M8" s="76" t="s">
        <v>109</v>
      </c>
      <c r="N8" s="76"/>
      <c r="P8" s="80" t="s">
        <v>108</v>
      </c>
      <c r="Q8" s="80"/>
      <c r="S8" s="80" t="s">
        <v>110</v>
      </c>
      <c r="T8" s="80"/>
      <c r="V8" s="55" t="s">
        <v>109</v>
      </c>
      <c r="X8" s="45">
        <v>4356000</v>
      </c>
      <c r="Z8" s="45">
        <v>1250</v>
      </c>
      <c r="AB8" s="55" t="s">
        <v>111</v>
      </c>
    </row>
    <row r="9" spans="1:28" ht="21.75" customHeight="1" x14ac:dyDescent="0.2">
      <c r="A9" s="8" t="s">
        <v>112</v>
      </c>
      <c r="C9" s="56" t="s">
        <v>108</v>
      </c>
      <c r="E9" s="8" t="s">
        <v>109</v>
      </c>
      <c r="G9" s="8" t="s">
        <v>109</v>
      </c>
      <c r="I9" s="9">
        <v>0</v>
      </c>
      <c r="K9" s="9">
        <v>0</v>
      </c>
      <c r="M9" s="77" t="s">
        <v>109</v>
      </c>
      <c r="N9" s="77"/>
      <c r="P9" s="82" t="s">
        <v>108</v>
      </c>
      <c r="Q9" s="82"/>
      <c r="S9" s="82" t="s">
        <v>110</v>
      </c>
      <c r="T9" s="82"/>
      <c r="V9" s="56" t="s">
        <v>109</v>
      </c>
      <c r="X9" s="47">
        <v>79104000</v>
      </c>
      <c r="Z9" s="47">
        <v>1350</v>
      </c>
      <c r="AB9" s="56" t="s">
        <v>111</v>
      </c>
    </row>
    <row r="10" spans="1:28" ht="21.75" customHeight="1" x14ac:dyDescent="0.2">
      <c r="A10" s="8" t="s">
        <v>113</v>
      </c>
      <c r="C10" s="56" t="s">
        <v>108</v>
      </c>
      <c r="E10" s="8" t="s">
        <v>109</v>
      </c>
      <c r="G10" s="8" t="s">
        <v>109</v>
      </c>
      <c r="I10" s="9">
        <v>0</v>
      </c>
      <c r="K10" s="9">
        <v>0</v>
      </c>
      <c r="M10" s="77" t="s">
        <v>109</v>
      </c>
      <c r="N10" s="77"/>
      <c r="P10" s="82" t="s">
        <v>108</v>
      </c>
      <c r="Q10" s="82"/>
      <c r="S10" s="82" t="s">
        <v>110</v>
      </c>
      <c r="T10" s="82"/>
      <c r="V10" s="56" t="s">
        <v>109</v>
      </c>
      <c r="X10" s="47">
        <v>75000000</v>
      </c>
      <c r="Z10" s="47">
        <v>1450</v>
      </c>
      <c r="AB10" s="56" t="s">
        <v>111</v>
      </c>
    </row>
    <row r="11" spans="1:28" ht="21.75" customHeight="1" x14ac:dyDescent="0.2">
      <c r="A11" s="8" t="s">
        <v>114</v>
      </c>
      <c r="C11" s="56" t="s">
        <v>108</v>
      </c>
      <c r="E11" s="8" t="s">
        <v>109</v>
      </c>
      <c r="G11" s="8" t="s">
        <v>109</v>
      </c>
      <c r="I11" s="9">
        <v>0</v>
      </c>
      <c r="K11" s="9">
        <v>0</v>
      </c>
      <c r="M11" s="77" t="s">
        <v>109</v>
      </c>
      <c r="N11" s="77"/>
      <c r="P11" s="82" t="s">
        <v>108</v>
      </c>
      <c r="Q11" s="82"/>
      <c r="S11" s="82" t="s">
        <v>110</v>
      </c>
      <c r="T11" s="82"/>
      <c r="V11" s="56" t="s">
        <v>109</v>
      </c>
      <c r="X11" s="47">
        <v>11000000</v>
      </c>
      <c r="Z11" s="47">
        <v>1350</v>
      </c>
      <c r="AB11" s="56" t="s">
        <v>115</v>
      </c>
    </row>
    <row r="12" spans="1:28" ht="21.75" customHeight="1" x14ac:dyDescent="0.2">
      <c r="A12" s="8" t="s">
        <v>116</v>
      </c>
      <c r="C12" s="56" t="s">
        <v>108</v>
      </c>
      <c r="E12" s="8" t="s">
        <v>109</v>
      </c>
      <c r="G12" s="8" t="s">
        <v>109</v>
      </c>
      <c r="I12" s="9">
        <v>0</v>
      </c>
      <c r="K12" s="9">
        <v>0</v>
      </c>
      <c r="M12" s="77" t="s">
        <v>109</v>
      </c>
      <c r="N12" s="77"/>
      <c r="P12" s="82" t="s">
        <v>108</v>
      </c>
      <c r="Q12" s="82"/>
      <c r="S12" s="82" t="s">
        <v>110</v>
      </c>
      <c r="T12" s="82"/>
      <c r="V12" s="56" t="s">
        <v>109</v>
      </c>
      <c r="X12" s="47">
        <v>7471000</v>
      </c>
      <c r="Z12" s="47">
        <v>500</v>
      </c>
      <c r="AB12" s="56" t="s">
        <v>117</v>
      </c>
    </row>
    <row r="13" spans="1:28" ht="21.75" customHeight="1" x14ac:dyDescent="0.2">
      <c r="A13" s="8" t="s">
        <v>118</v>
      </c>
      <c r="C13" s="56" t="s">
        <v>108</v>
      </c>
      <c r="E13" s="8" t="s">
        <v>109</v>
      </c>
      <c r="G13" s="8" t="s">
        <v>109</v>
      </c>
      <c r="I13" s="9">
        <v>0</v>
      </c>
      <c r="K13" s="9">
        <v>0</v>
      </c>
      <c r="M13" s="77" t="s">
        <v>109</v>
      </c>
      <c r="N13" s="77"/>
      <c r="P13" s="82" t="s">
        <v>108</v>
      </c>
      <c r="Q13" s="82"/>
      <c r="S13" s="82" t="s">
        <v>110</v>
      </c>
      <c r="T13" s="82"/>
      <c r="V13" s="56" t="s">
        <v>109</v>
      </c>
      <c r="X13" s="47">
        <v>5000000</v>
      </c>
      <c r="Z13" s="47">
        <v>3250</v>
      </c>
      <c r="AB13" s="56" t="s">
        <v>117</v>
      </c>
    </row>
    <row r="14" spans="1:28" ht="21.75" customHeight="1" x14ac:dyDescent="0.2">
      <c r="A14" s="8" t="s">
        <v>19</v>
      </c>
      <c r="C14" s="56" t="s">
        <v>108</v>
      </c>
      <c r="E14" s="8" t="s">
        <v>119</v>
      </c>
      <c r="G14" s="8" t="s">
        <v>109</v>
      </c>
      <c r="I14" s="9">
        <v>2000000</v>
      </c>
      <c r="K14" s="9">
        <v>3600</v>
      </c>
      <c r="M14" s="77" t="s">
        <v>120</v>
      </c>
      <c r="N14" s="77"/>
      <c r="P14" s="82" t="s">
        <v>108</v>
      </c>
      <c r="Q14" s="82"/>
      <c r="S14" s="82" t="s">
        <v>119</v>
      </c>
      <c r="T14" s="82"/>
      <c r="V14" s="56" t="s">
        <v>109</v>
      </c>
      <c r="X14" s="47">
        <v>2000000</v>
      </c>
      <c r="Z14" s="47">
        <v>3600</v>
      </c>
      <c r="AB14" s="56" t="s">
        <v>120</v>
      </c>
    </row>
    <row r="15" spans="1:28" ht="21.75" customHeight="1" x14ac:dyDescent="0.2"/>
    <row r="16" spans="1:28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  <row r="71" ht="21.75" customHeight="1" x14ac:dyDescent="0.2"/>
    <row r="72" ht="21.75" customHeight="1" x14ac:dyDescent="0.2"/>
    <row r="73" ht="21.75" customHeight="1" x14ac:dyDescent="0.2"/>
    <row r="74" ht="21.75" customHeight="1" x14ac:dyDescent="0.2"/>
    <row r="75" ht="21.75" customHeight="1" x14ac:dyDescent="0.2"/>
    <row r="76" ht="21.75" customHeight="1" x14ac:dyDescent="0.2"/>
    <row r="77" ht="21.75" customHeight="1" x14ac:dyDescent="0.2"/>
    <row r="78" ht="21.75" customHeight="1" x14ac:dyDescent="0.2"/>
    <row r="79" ht="21.75" customHeight="1" x14ac:dyDescent="0.2"/>
    <row r="80" ht="21.75" customHeight="1" x14ac:dyDescent="0.2"/>
    <row r="81" ht="21.75" customHeight="1" x14ac:dyDescent="0.2"/>
    <row r="82" ht="21.75" customHeight="1" x14ac:dyDescent="0.2"/>
    <row r="83" ht="21.75" customHeight="1" x14ac:dyDescent="0.2"/>
    <row r="84" ht="21.75" customHeight="1" x14ac:dyDescent="0.2"/>
    <row r="85" ht="21.75" customHeight="1" x14ac:dyDescent="0.2"/>
    <row r="86" ht="21.75" customHeight="1" x14ac:dyDescent="0.2"/>
  </sheetData>
  <mergeCells count="30">
    <mergeCell ref="S14:T14"/>
    <mergeCell ref="M14:N14"/>
    <mergeCell ref="P14:Q14"/>
    <mergeCell ref="M13:N13"/>
    <mergeCell ref="P13:Q13"/>
    <mergeCell ref="S13:T13"/>
    <mergeCell ref="M12:N12"/>
    <mergeCell ref="P12:Q12"/>
    <mergeCell ref="S12:T12"/>
    <mergeCell ref="M11:N11"/>
    <mergeCell ref="P11:Q11"/>
    <mergeCell ref="S11:T11"/>
    <mergeCell ref="M10:N10"/>
    <mergeCell ref="P10:Q10"/>
    <mergeCell ref="S10:T10"/>
    <mergeCell ref="S9:T9"/>
    <mergeCell ref="M9:N9"/>
    <mergeCell ref="P9:Q9"/>
    <mergeCell ref="S8:T8"/>
    <mergeCell ref="A1:AB1"/>
    <mergeCell ref="A2:AB2"/>
    <mergeCell ref="A3:AB3"/>
    <mergeCell ref="A5:AB5"/>
    <mergeCell ref="M8:N8"/>
    <mergeCell ref="P8:Q8"/>
    <mergeCell ref="C6:N6"/>
    <mergeCell ref="P6:AB6"/>
    <mergeCell ref="M7:N7"/>
    <mergeCell ref="P7:Q7"/>
    <mergeCell ref="S7:T7"/>
  </mergeCells>
  <pageMargins left="0.39" right="0.39" top="0.39" bottom="0.39" header="0" footer="0"/>
  <pageSetup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0"/>
  <sheetViews>
    <sheetView rightToLeft="1" view="pageBreakPreview" zoomScale="98" zoomScaleNormal="100" zoomScaleSheetLayoutView="98" workbookViewId="0">
      <selection activeCell="R6" sqref="R6"/>
    </sheetView>
  </sheetViews>
  <sheetFormatPr defaultRowHeight="12.75" x14ac:dyDescent="0.2"/>
  <cols>
    <col min="1" max="1" width="6.28515625" bestFit="1" customWidth="1"/>
    <col min="2" max="2" width="48.140625" customWidth="1"/>
    <col min="3" max="3" width="1.28515625" customWidth="1"/>
    <col min="4" max="4" width="16" bestFit="1" customWidth="1"/>
    <col min="5" max="5" width="1.28515625" customWidth="1"/>
    <col min="6" max="6" width="16" bestFit="1" customWidth="1"/>
    <col min="7" max="7" width="1.28515625" customWidth="1"/>
    <col min="8" max="8" width="19.7109375" customWidth="1"/>
    <col min="9" max="9" width="1.28515625" customWidth="1"/>
    <col min="10" max="10" width="16.85546875" customWidth="1"/>
    <col min="11" max="11" width="1.28515625" customWidth="1"/>
    <col min="12" max="12" width="18.28515625" bestFit="1" customWidth="1"/>
    <col min="13" max="13" width="0.28515625" customWidth="1"/>
  </cols>
  <sheetData>
    <row r="1" spans="1:12" s="54" customFormat="1" ht="25.5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s="54" customFormat="1" ht="25.5" x14ac:dyDescent="0.2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54" customFormat="1" ht="25.5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14.45" customHeight="1" x14ac:dyDescent="0.2"/>
    <row r="5" spans="1:12" ht="27" customHeight="1" x14ac:dyDescent="0.2">
      <c r="A5" s="1" t="s">
        <v>122</v>
      </c>
      <c r="B5" s="73" t="s">
        <v>123</v>
      </c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2" ht="19.5" customHeight="1" x14ac:dyDescent="0.2">
      <c r="D6" s="2" t="s">
        <v>7</v>
      </c>
      <c r="F6" s="74" t="s">
        <v>8</v>
      </c>
      <c r="G6" s="74"/>
      <c r="H6" s="74"/>
      <c r="J6" s="2" t="s">
        <v>9</v>
      </c>
    </row>
    <row r="7" spans="1:12" ht="23.25" customHeight="1" x14ac:dyDescent="0.2">
      <c r="A7" s="74" t="s">
        <v>124</v>
      </c>
      <c r="B7" s="74"/>
      <c r="D7" s="2" t="s">
        <v>125</v>
      </c>
      <c r="F7" s="2" t="s">
        <v>126</v>
      </c>
      <c r="H7" s="2" t="s">
        <v>127</v>
      </c>
      <c r="J7" s="2" t="s">
        <v>125</v>
      </c>
      <c r="L7" s="2" t="s">
        <v>18</v>
      </c>
    </row>
    <row r="8" spans="1:12" s="57" customFormat="1" ht="26.25" customHeight="1" x14ac:dyDescent="0.2">
      <c r="A8" s="83" t="s">
        <v>128</v>
      </c>
      <c r="B8" s="83"/>
      <c r="D8" s="94">
        <v>21493894932</v>
      </c>
      <c r="E8" s="95"/>
      <c r="F8" s="94">
        <v>162314243128</v>
      </c>
      <c r="G8" s="95"/>
      <c r="H8" s="94">
        <v>183789601191</v>
      </c>
      <c r="I8" s="95"/>
      <c r="J8" s="94">
        <v>18536869</v>
      </c>
      <c r="L8" s="59">
        <v>0</v>
      </c>
    </row>
    <row r="9" spans="1:12" s="57" customFormat="1" ht="26.25" customHeight="1" x14ac:dyDescent="0.2">
      <c r="A9" s="84" t="s">
        <v>129</v>
      </c>
      <c r="B9" s="84"/>
      <c r="D9" s="97">
        <v>676285378377</v>
      </c>
      <c r="E9" s="95"/>
      <c r="F9" s="97">
        <v>309621894760</v>
      </c>
      <c r="G9" s="95"/>
      <c r="H9" s="97">
        <v>985456082567</v>
      </c>
      <c r="I9" s="95"/>
      <c r="J9" s="97">
        <v>451190570</v>
      </c>
      <c r="L9" s="60">
        <v>1E-4</v>
      </c>
    </row>
    <row r="10" spans="1:12" s="57" customFormat="1" ht="26.25" customHeight="1" x14ac:dyDescent="0.2">
      <c r="A10" s="85" t="s">
        <v>98</v>
      </c>
      <c r="B10" s="85"/>
      <c r="D10" s="99">
        <f>SUM(D8:D9)</f>
        <v>697779273309</v>
      </c>
      <c r="E10" s="95"/>
      <c r="F10" s="99">
        <f>SUM(F8:F9)</f>
        <v>471936137888</v>
      </c>
      <c r="G10" s="95"/>
      <c r="H10" s="99">
        <f>SUM(H8:H9)</f>
        <v>1169245683758</v>
      </c>
      <c r="I10" s="95"/>
      <c r="J10" s="99">
        <f>SUM(J8:J9)</f>
        <v>469727439</v>
      </c>
      <c r="L10" s="58">
        <f>SUM(L8:L9)</f>
        <v>1E-4</v>
      </c>
    </row>
  </sheetData>
  <mergeCells count="9">
    <mergeCell ref="A7:B7"/>
    <mergeCell ref="A8:B8"/>
    <mergeCell ref="A9:B9"/>
    <mergeCell ref="A10:B10"/>
    <mergeCell ref="A1:L1"/>
    <mergeCell ref="A2:L2"/>
    <mergeCell ref="A3:L3"/>
    <mergeCell ref="B5:L5"/>
    <mergeCell ref="F6:H6"/>
  </mergeCells>
  <pageMargins left="0.39" right="0.39" top="0.39" bottom="0.39" header="0" footer="0"/>
  <pageSetup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5"/>
  <sheetViews>
    <sheetView rightToLeft="1" view="pageBreakPreview" zoomScaleNormal="100" zoomScaleSheetLayoutView="100" workbookViewId="0">
      <selection activeCell="O9" sqref="O9"/>
    </sheetView>
  </sheetViews>
  <sheetFormatPr defaultRowHeight="12.75" x14ac:dyDescent="0.2"/>
  <cols>
    <col min="1" max="1" width="2.5703125" customWidth="1"/>
    <col min="2" max="2" width="52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3" customWidth="1"/>
    <col min="9" max="9" width="1.28515625" customWidth="1"/>
    <col min="10" max="10" width="13.42578125" customWidth="1"/>
    <col min="11" max="11" width="0.28515625" customWidth="1"/>
    <col min="12" max="12" width="13" bestFit="1" customWidth="1"/>
    <col min="13" max="13" width="16.42578125" bestFit="1" customWidth="1"/>
    <col min="15" max="15" width="15.5703125" bestFit="1" customWidth="1"/>
  </cols>
  <sheetData>
    <row r="1" spans="1:15" s="54" customFormat="1" ht="25.5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5" s="54" customFormat="1" ht="25.5" x14ac:dyDescent="0.2">
      <c r="A2" s="72" t="s">
        <v>130</v>
      </c>
      <c r="B2" s="72"/>
      <c r="C2" s="72"/>
      <c r="D2" s="72"/>
      <c r="E2" s="72"/>
      <c r="F2" s="72"/>
      <c r="G2" s="72"/>
      <c r="H2" s="72"/>
      <c r="I2" s="72"/>
      <c r="J2" s="72"/>
    </row>
    <row r="3" spans="1:15" s="54" customFormat="1" ht="25.5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</row>
    <row r="4" spans="1:15" ht="14.45" customHeight="1" x14ac:dyDescent="0.2"/>
    <row r="5" spans="1:15" ht="29.1" customHeight="1" x14ac:dyDescent="0.2">
      <c r="A5" s="1" t="s">
        <v>131</v>
      </c>
      <c r="B5" s="73" t="s">
        <v>132</v>
      </c>
      <c r="C5" s="73"/>
      <c r="D5" s="73"/>
      <c r="E5" s="73"/>
      <c r="F5" s="73"/>
      <c r="G5" s="73"/>
      <c r="H5" s="73"/>
      <c r="I5" s="73"/>
      <c r="J5" s="73"/>
    </row>
    <row r="6" spans="1:15" ht="14.45" customHeight="1" x14ac:dyDescent="0.2"/>
    <row r="7" spans="1:15" ht="38.25" customHeight="1" x14ac:dyDescent="0.2">
      <c r="A7" s="74" t="s">
        <v>133</v>
      </c>
      <c r="B7" s="74"/>
      <c r="D7" s="2" t="s">
        <v>134</v>
      </c>
      <c r="F7" s="2" t="s">
        <v>125</v>
      </c>
      <c r="H7" s="17" t="s">
        <v>135</v>
      </c>
      <c r="J7" s="17" t="s">
        <v>136</v>
      </c>
    </row>
    <row r="8" spans="1:15" ht="18" customHeight="1" x14ac:dyDescent="0.2">
      <c r="A8" s="61"/>
      <c r="B8" s="61"/>
      <c r="D8" s="61"/>
      <c r="F8" s="63" t="s">
        <v>292</v>
      </c>
      <c r="H8" s="62"/>
      <c r="J8" s="62"/>
    </row>
    <row r="9" spans="1:15" ht="21.75" customHeight="1" x14ac:dyDescent="0.2">
      <c r="A9" s="77" t="s">
        <v>137</v>
      </c>
      <c r="B9" s="77"/>
      <c r="C9" s="43"/>
      <c r="D9" s="56" t="s">
        <v>138</v>
      </c>
      <c r="E9" s="43"/>
      <c r="F9" s="47">
        <f>'1-2'!S134</f>
        <v>753671819840</v>
      </c>
      <c r="G9" s="43"/>
      <c r="H9" s="48">
        <f>(F9/$F$13)*100</f>
        <v>99.501822886937603</v>
      </c>
      <c r="I9" s="43"/>
      <c r="J9" s="48">
        <f>(F9/3973451704657)*100</f>
        <v>18.967685424656725</v>
      </c>
    </row>
    <row r="10" spans="1:15" ht="21.75" customHeight="1" x14ac:dyDescent="0.2">
      <c r="A10" s="8" t="s">
        <v>140</v>
      </c>
      <c r="B10" s="8"/>
      <c r="C10" s="43"/>
      <c r="D10" s="56" t="s">
        <v>139</v>
      </c>
      <c r="E10" s="43"/>
      <c r="F10" s="47">
        <f>'2-2'!R10</f>
        <v>2387047796</v>
      </c>
      <c r="G10" s="43"/>
      <c r="H10" s="48">
        <f t="shared" ref="H10:H12" si="0">(F10/$F$13)*100</f>
        <v>0.3151446037489764</v>
      </c>
      <c r="I10" s="43"/>
      <c r="J10" s="48">
        <f t="shared" ref="J10:J12" si="1">(F10/3973451704657)*100</f>
        <v>6.0074916556864436E-2</v>
      </c>
      <c r="M10" s="19"/>
      <c r="O10" s="19"/>
    </row>
    <row r="11" spans="1:15" ht="21.75" customHeight="1" x14ac:dyDescent="0.2">
      <c r="A11" s="8" t="s">
        <v>142</v>
      </c>
      <c r="B11" s="8"/>
      <c r="C11" s="43"/>
      <c r="D11" s="56" t="s">
        <v>141</v>
      </c>
      <c r="E11" s="43"/>
      <c r="F11" s="47">
        <f>'3-2'!H10</f>
        <v>134015789</v>
      </c>
      <c r="G11" s="43"/>
      <c r="H11" s="48">
        <f t="shared" si="0"/>
        <v>1.7693132408694939E-2</v>
      </c>
      <c r="I11" s="43"/>
      <c r="J11" s="48">
        <f t="shared" si="1"/>
        <v>3.3727801156593811E-3</v>
      </c>
      <c r="L11" s="19"/>
      <c r="M11" s="19"/>
      <c r="O11" s="19"/>
    </row>
    <row r="12" spans="1:15" ht="21.75" customHeight="1" x14ac:dyDescent="0.2">
      <c r="A12" s="78" t="s">
        <v>144</v>
      </c>
      <c r="B12" s="78"/>
      <c r="C12" s="43"/>
      <c r="D12" s="56" t="s">
        <v>143</v>
      </c>
      <c r="E12" s="43"/>
      <c r="F12" s="49">
        <f>'4-2'!F11</f>
        <v>1252355238</v>
      </c>
      <c r="G12" s="43"/>
      <c r="H12" s="48">
        <f t="shared" si="0"/>
        <v>0.16533937690473671</v>
      </c>
      <c r="I12" s="43"/>
      <c r="J12" s="48">
        <f t="shared" si="1"/>
        <v>3.1518068699116275E-2</v>
      </c>
      <c r="L12" s="19"/>
      <c r="M12" s="19"/>
      <c r="O12" s="19"/>
    </row>
    <row r="13" spans="1:15" ht="21.75" customHeight="1" thickBot="1" x14ac:dyDescent="0.25">
      <c r="A13" s="85" t="s">
        <v>98</v>
      </c>
      <c r="B13" s="85"/>
      <c r="D13" s="9"/>
      <c r="F13" s="51">
        <f>SUM(F9:F12)</f>
        <v>757445238663</v>
      </c>
      <c r="H13" s="51">
        <f>SUM(H9:H12)</f>
        <v>100.00000000000001</v>
      </c>
      <c r="I13" s="43"/>
      <c r="J13" s="52">
        <f>SUM(J9:J12)</f>
        <v>19.062651190028365</v>
      </c>
      <c r="O13" s="19"/>
    </row>
    <row r="14" spans="1:15" ht="13.5" thickTop="1" x14ac:dyDescent="0.2">
      <c r="L14" s="19"/>
      <c r="O14" s="19"/>
    </row>
    <row r="15" spans="1:15" x14ac:dyDescent="0.2">
      <c r="L15" s="19"/>
      <c r="O15" s="19"/>
    </row>
  </sheetData>
  <mergeCells count="8">
    <mergeCell ref="A13:B13"/>
    <mergeCell ref="A9:B9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136"/>
  <sheetViews>
    <sheetView rightToLeft="1" view="pageBreakPreview" topLeftCell="B106" zoomScale="90" zoomScaleNormal="100" zoomScaleSheetLayoutView="90" workbookViewId="0">
      <selection activeCell="X123" sqref="X123"/>
    </sheetView>
  </sheetViews>
  <sheetFormatPr defaultRowHeight="12.75" x14ac:dyDescent="0.2"/>
  <cols>
    <col min="1" max="1" width="43" customWidth="1"/>
    <col min="2" max="2" width="1.28515625" customWidth="1"/>
    <col min="3" max="3" width="19.28515625" bestFit="1" customWidth="1"/>
    <col min="4" max="4" width="1.28515625" customWidth="1"/>
    <col min="5" max="5" width="20.28515625" bestFit="1" customWidth="1"/>
    <col min="6" max="6" width="1.28515625" customWidth="1"/>
    <col min="7" max="7" width="19.28515625" bestFit="1" customWidth="1"/>
    <col min="8" max="8" width="1.28515625" customWidth="1"/>
    <col min="9" max="9" width="20.42578125" bestFit="1" customWidth="1"/>
    <col min="10" max="10" width="1.28515625" customWidth="1"/>
    <col min="11" max="11" width="17.5703125" bestFit="1" customWidth="1"/>
    <col min="12" max="12" width="1.28515625" customWidth="1"/>
    <col min="13" max="13" width="20" bestFit="1" customWidth="1"/>
    <col min="14" max="14" width="1.140625" customWidth="1"/>
    <col min="15" max="15" width="18.140625" customWidth="1"/>
    <col min="16" max="16" width="1.28515625" customWidth="1"/>
    <col min="17" max="17" width="20.42578125" style="25" bestFit="1" customWidth="1"/>
    <col min="18" max="18" width="1.28515625" customWidth="1"/>
    <col min="19" max="19" width="20.140625" bestFit="1" customWidth="1"/>
    <col min="20" max="20" width="1.28515625" customWidth="1"/>
    <col min="21" max="21" width="17.5703125" bestFit="1" customWidth="1"/>
    <col min="22" max="22" width="0.28515625" customWidth="1"/>
    <col min="23" max="23" width="33" customWidth="1"/>
    <col min="24" max="24" width="25.5703125" customWidth="1"/>
  </cols>
  <sheetData>
    <row r="1" spans="1:24" s="54" customFormat="1" ht="25.5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4" s="54" customFormat="1" ht="25.5" x14ac:dyDescent="0.2">
      <c r="A2" s="72" t="s">
        <v>130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4" s="54" customFormat="1" ht="25.5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1:24" ht="14.45" customHeight="1" x14ac:dyDescent="0.2"/>
    <row r="5" spans="1:24" ht="27" customHeight="1" x14ac:dyDescent="0.2">
      <c r="A5" s="87" t="s">
        <v>293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</row>
    <row r="6" spans="1:24" ht="14.45" customHeight="1" x14ac:dyDescent="0.2">
      <c r="C6" s="86" t="s">
        <v>145</v>
      </c>
      <c r="D6" s="86"/>
      <c r="E6" s="86"/>
      <c r="F6" s="86"/>
      <c r="G6" s="86"/>
      <c r="H6" s="86"/>
      <c r="I6" s="86"/>
      <c r="J6" s="86"/>
      <c r="K6" s="86"/>
      <c r="M6" s="86" t="s">
        <v>146</v>
      </c>
      <c r="N6" s="86"/>
      <c r="O6" s="86"/>
      <c r="P6" s="86"/>
      <c r="Q6" s="86"/>
      <c r="R6" s="86"/>
      <c r="S6" s="86"/>
      <c r="T6" s="86"/>
      <c r="U6" s="86"/>
    </row>
    <row r="7" spans="1:24" ht="14.45" customHeight="1" x14ac:dyDescent="0.2">
      <c r="C7" s="3"/>
      <c r="D7" s="3"/>
      <c r="E7" s="3"/>
      <c r="F7" s="3"/>
      <c r="G7" s="3"/>
      <c r="H7" s="3"/>
      <c r="I7" s="81" t="s">
        <v>98</v>
      </c>
      <c r="J7" s="81"/>
      <c r="K7" s="81"/>
      <c r="M7" s="3"/>
      <c r="N7" s="3"/>
      <c r="O7" s="3"/>
      <c r="P7" s="3"/>
      <c r="Q7" s="26"/>
      <c r="R7" s="3"/>
      <c r="S7" s="81" t="s">
        <v>98</v>
      </c>
      <c r="T7" s="81"/>
      <c r="U7" s="81"/>
    </row>
    <row r="8" spans="1:24" ht="14.45" customHeight="1" x14ac:dyDescent="0.2">
      <c r="A8" s="21" t="s">
        <v>147</v>
      </c>
      <c r="C8" s="2" t="s">
        <v>148</v>
      </c>
      <c r="E8" s="2" t="s">
        <v>149</v>
      </c>
      <c r="G8" s="2" t="s">
        <v>150</v>
      </c>
      <c r="I8" s="4" t="s">
        <v>125</v>
      </c>
      <c r="J8" s="3"/>
      <c r="K8" s="4" t="s">
        <v>135</v>
      </c>
      <c r="M8" s="2" t="s">
        <v>148</v>
      </c>
      <c r="O8" s="21" t="s">
        <v>149</v>
      </c>
      <c r="Q8" s="27" t="s">
        <v>150</v>
      </c>
      <c r="S8" s="4" t="s">
        <v>125</v>
      </c>
      <c r="T8" s="3"/>
      <c r="U8" s="4" t="s">
        <v>135</v>
      </c>
    </row>
    <row r="9" spans="1:24" ht="21.75" customHeight="1" x14ac:dyDescent="0.2">
      <c r="A9" s="22" t="s">
        <v>77</v>
      </c>
      <c r="C9" s="28">
        <v>0</v>
      </c>
      <c r="D9" s="25"/>
      <c r="E9" s="105">
        <v>917239201</v>
      </c>
      <c r="F9" s="106"/>
      <c r="G9" s="105">
        <v>78731703</v>
      </c>
      <c r="H9" s="106"/>
      <c r="I9" s="105">
        <f>C9+E9+G9</f>
        <v>995970904</v>
      </c>
      <c r="J9" s="106"/>
      <c r="K9" s="105">
        <v>0.4</v>
      </c>
      <c r="L9" s="106"/>
      <c r="M9" s="105">
        <v>0</v>
      </c>
      <c r="N9" s="106"/>
      <c r="O9" s="105">
        <v>1745844159</v>
      </c>
      <c r="P9" s="106"/>
      <c r="Q9" s="105">
        <v>78731703</v>
      </c>
      <c r="R9" s="106"/>
      <c r="S9" s="105">
        <f>M9+O9+Q9</f>
        <v>1824575862</v>
      </c>
      <c r="T9" s="100"/>
      <c r="U9" s="101">
        <f>S9/درآمد!$F$13</f>
        <v>2.4088551473643682E-3</v>
      </c>
      <c r="W9" s="25"/>
      <c r="X9" s="19"/>
    </row>
    <row r="10" spans="1:24" ht="21.75" customHeight="1" x14ac:dyDescent="0.2">
      <c r="A10" s="23" t="s">
        <v>79</v>
      </c>
      <c r="C10" s="29">
        <v>0</v>
      </c>
      <c r="D10" s="25"/>
      <c r="E10" s="107">
        <v>652762814</v>
      </c>
      <c r="F10" s="106"/>
      <c r="G10" s="107">
        <v>2249487</v>
      </c>
      <c r="H10" s="106"/>
      <c r="I10" s="108">
        <f t="shared" ref="I10:I73" si="0">C10+E10+G10</f>
        <v>655012301</v>
      </c>
      <c r="J10" s="106"/>
      <c r="K10" s="107">
        <v>0.26</v>
      </c>
      <c r="L10" s="106"/>
      <c r="M10" s="107">
        <v>737500000</v>
      </c>
      <c r="N10" s="106"/>
      <c r="O10" s="107">
        <v>205440314</v>
      </c>
      <c r="P10" s="106"/>
      <c r="Q10" s="107">
        <v>2249487</v>
      </c>
      <c r="R10" s="106"/>
      <c r="S10" s="108">
        <f t="shared" ref="S10:S72" si="1">M10+O10+Q10</f>
        <v>945189801</v>
      </c>
      <c r="T10" s="100"/>
      <c r="U10" s="102">
        <f>S10/درآمد!$F$13</f>
        <v>1.2478655257882356E-3</v>
      </c>
      <c r="W10" s="25"/>
      <c r="X10" s="19"/>
    </row>
    <row r="11" spans="1:24" ht="21.75" customHeight="1" x14ac:dyDescent="0.2">
      <c r="A11" s="23" t="s">
        <v>50</v>
      </c>
      <c r="C11" s="29">
        <v>0</v>
      </c>
      <c r="D11" s="25"/>
      <c r="E11" s="107">
        <v>0</v>
      </c>
      <c r="F11" s="106"/>
      <c r="G11" s="107">
        <v>0</v>
      </c>
      <c r="H11" s="106"/>
      <c r="I11" s="108">
        <f t="shared" si="0"/>
        <v>0</v>
      </c>
      <c r="J11" s="106"/>
      <c r="K11" s="107">
        <v>0</v>
      </c>
      <c r="L11" s="106"/>
      <c r="M11" s="107">
        <v>0</v>
      </c>
      <c r="N11" s="106"/>
      <c r="O11" s="107">
        <v>0</v>
      </c>
      <c r="P11" s="106"/>
      <c r="Q11" s="107">
        <v>0</v>
      </c>
      <c r="R11" s="106"/>
      <c r="S11" s="108">
        <f t="shared" si="1"/>
        <v>0</v>
      </c>
      <c r="T11" s="100"/>
      <c r="U11" s="102">
        <f>S11/درآمد!$F$13</f>
        <v>0</v>
      </c>
      <c r="W11" s="25"/>
      <c r="X11" s="19"/>
    </row>
    <row r="12" spans="1:24" ht="21.75" customHeight="1" x14ac:dyDescent="0.2">
      <c r="A12" s="23" t="s">
        <v>97</v>
      </c>
      <c r="C12" s="29">
        <v>0</v>
      </c>
      <c r="D12" s="25"/>
      <c r="E12" s="107">
        <v>2580837649</v>
      </c>
      <c r="F12" s="106"/>
      <c r="G12" s="107">
        <v>2264427348</v>
      </c>
      <c r="H12" s="106"/>
      <c r="I12" s="108">
        <f t="shared" si="0"/>
        <v>4845264997</v>
      </c>
      <c r="J12" s="106"/>
      <c r="K12" s="107">
        <v>1.92</v>
      </c>
      <c r="L12" s="106"/>
      <c r="M12" s="107">
        <v>0</v>
      </c>
      <c r="N12" s="106"/>
      <c r="O12" s="107">
        <v>2580837649</v>
      </c>
      <c r="P12" s="106"/>
      <c r="Q12" s="107">
        <v>2264427348</v>
      </c>
      <c r="R12" s="106"/>
      <c r="S12" s="108">
        <f t="shared" si="1"/>
        <v>4845264997</v>
      </c>
      <c r="T12" s="100"/>
      <c r="U12" s="102">
        <f>S12/درآمد!$F$13</f>
        <v>6.3968518774407913E-3</v>
      </c>
      <c r="W12" s="25"/>
      <c r="X12" s="19"/>
    </row>
    <row r="13" spans="1:24" ht="21.75" customHeight="1" x14ac:dyDescent="0.2">
      <c r="A13" s="23" t="s">
        <v>61</v>
      </c>
      <c r="C13" s="29">
        <v>0</v>
      </c>
      <c r="D13" s="25"/>
      <c r="E13" s="107">
        <v>40953231006</v>
      </c>
      <c r="F13" s="106"/>
      <c r="G13" s="107">
        <v>33983429564</v>
      </c>
      <c r="H13" s="106"/>
      <c r="I13" s="108">
        <f t="shared" si="0"/>
        <v>74936660570</v>
      </c>
      <c r="J13" s="106"/>
      <c r="K13" s="107">
        <v>28.59</v>
      </c>
      <c r="L13" s="106"/>
      <c r="M13" s="107">
        <v>0</v>
      </c>
      <c r="N13" s="106"/>
      <c r="O13" s="107">
        <v>42471654531</v>
      </c>
      <c r="P13" s="106"/>
      <c r="Q13" s="107">
        <v>48791735303</v>
      </c>
      <c r="R13" s="106"/>
      <c r="S13" s="108">
        <f t="shared" si="1"/>
        <v>91263389834</v>
      </c>
      <c r="T13" s="100"/>
      <c r="U13" s="102">
        <f>S13/درآمد!$F$13</f>
        <v>0.12048843292631034</v>
      </c>
      <c r="W13" s="25"/>
      <c r="X13" s="19"/>
    </row>
    <row r="14" spans="1:24" ht="21.75" customHeight="1" x14ac:dyDescent="0.2">
      <c r="A14" s="23" t="s">
        <v>66</v>
      </c>
      <c r="C14" s="29">
        <v>0</v>
      </c>
      <c r="D14" s="25"/>
      <c r="E14" s="107">
        <v>0</v>
      </c>
      <c r="F14" s="106"/>
      <c r="G14" s="107">
        <v>1322940250</v>
      </c>
      <c r="H14" s="106"/>
      <c r="I14" s="108">
        <f t="shared" si="0"/>
        <v>1322940250</v>
      </c>
      <c r="J14" s="106"/>
      <c r="K14" s="107">
        <v>0.46</v>
      </c>
      <c r="L14" s="106"/>
      <c r="M14" s="107">
        <v>0</v>
      </c>
      <c r="N14" s="106"/>
      <c r="O14" s="107">
        <v>0</v>
      </c>
      <c r="P14" s="106"/>
      <c r="Q14" s="107">
        <v>1322940250</v>
      </c>
      <c r="R14" s="106"/>
      <c r="S14" s="108">
        <f t="shared" si="1"/>
        <v>1322940250</v>
      </c>
      <c r="T14" s="100"/>
      <c r="U14" s="102">
        <f>S14/درآمد!$F$13</f>
        <v>1.7465820398253214E-3</v>
      </c>
      <c r="W14" s="25"/>
      <c r="X14" s="19"/>
    </row>
    <row r="15" spans="1:24" ht="21.75" customHeight="1" x14ac:dyDescent="0.2">
      <c r="A15" s="23" t="s">
        <v>56</v>
      </c>
      <c r="C15" s="29">
        <v>0</v>
      </c>
      <c r="D15" s="25"/>
      <c r="E15" s="107">
        <v>-16371281344</v>
      </c>
      <c r="F15" s="106"/>
      <c r="G15" s="107">
        <v>10345801940</v>
      </c>
      <c r="H15" s="106"/>
      <c r="I15" s="108">
        <f t="shared" si="0"/>
        <v>-6025479404</v>
      </c>
      <c r="J15" s="106"/>
      <c r="K15" s="107">
        <v>-2.61</v>
      </c>
      <c r="L15" s="106"/>
      <c r="M15" s="107">
        <v>11014088000</v>
      </c>
      <c r="N15" s="106"/>
      <c r="O15" s="107">
        <v>12285521309</v>
      </c>
      <c r="P15" s="106"/>
      <c r="Q15" s="107">
        <v>10029280877</v>
      </c>
      <c r="R15" s="106"/>
      <c r="S15" s="108">
        <f t="shared" si="1"/>
        <v>33328890186</v>
      </c>
      <c r="T15" s="100"/>
      <c r="U15" s="102">
        <f>S15/درآمد!$F$13</f>
        <v>4.4001715879593215E-2</v>
      </c>
      <c r="W15" s="25"/>
      <c r="X15" s="19"/>
    </row>
    <row r="16" spans="1:24" ht="21.75" customHeight="1" x14ac:dyDescent="0.2">
      <c r="A16" s="23" t="s">
        <v>24</v>
      </c>
      <c r="C16" s="29">
        <v>0</v>
      </c>
      <c r="D16" s="25"/>
      <c r="E16" s="107">
        <v>336962357</v>
      </c>
      <c r="F16" s="106"/>
      <c r="G16" s="107">
        <v>-144001641</v>
      </c>
      <c r="H16" s="106"/>
      <c r="I16" s="108">
        <f t="shared" si="0"/>
        <v>192960716</v>
      </c>
      <c r="J16" s="106"/>
      <c r="K16" s="107">
        <v>7.0000000000000007E-2</v>
      </c>
      <c r="L16" s="106"/>
      <c r="M16" s="107">
        <v>0</v>
      </c>
      <c r="N16" s="106"/>
      <c r="O16" s="107">
        <v>27321518</v>
      </c>
      <c r="P16" s="106"/>
      <c r="Q16" s="107">
        <v>-144001641</v>
      </c>
      <c r="R16" s="106"/>
      <c r="S16" s="108">
        <f t="shared" si="1"/>
        <v>-116680123</v>
      </c>
      <c r="T16" s="100"/>
      <c r="U16" s="102">
        <f>S16/درآمد!$F$13</f>
        <v>-1.5404430187713271E-4</v>
      </c>
      <c r="W16" s="25"/>
      <c r="X16" s="19"/>
    </row>
    <row r="17" spans="1:24" ht="21.75" customHeight="1" x14ac:dyDescent="0.2">
      <c r="A17" s="23" t="s">
        <v>26</v>
      </c>
      <c r="C17" s="29">
        <v>0</v>
      </c>
      <c r="D17" s="25"/>
      <c r="E17" s="107">
        <v>0</v>
      </c>
      <c r="F17" s="106"/>
      <c r="G17" s="107">
        <v>3768595153</v>
      </c>
      <c r="H17" s="106"/>
      <c r="I17" s="108">
        <f t="shared" si="0"/>
        <v>3768595153</v>
      </c>
      <c r="J17" s="106"/>
      <c r="K17" s="107">
        <v>1.43</v>
      </c>
      <c r="L17" s="106"/>
      <c r="M17" s="107">
        <v>0</v>
      </c>
      <c r="N17" s="106"/>
      <c r="O17" s="107">
        <v>0</v>
      </c>
      <c r="P17" s="106"/>
      <c r="Q17" s="107">
        <v>3768595153</v>
      </c>
      <c r="R17" s="106"/>
      <c r="S17" s="108">
        <f t="shared" si="1"/>
        <v>3768595153</v>
      </c>
      <c r="T17" s="100"/>
      <c r="U17" s="102">
        <f>S17/درآمد!$F$13</f>
        <v>4.9754027890545772E-3</v>
      </c>
      <c r="W17" s="25"/>
      <c r="X17" s="19"/>
    </row>
    <row r="18" spans="1:24" ht="21.75" customHeight="1" x14ac:dyDescent="0.2">
      <c r="A18" s="23" t="s">
        <v>64</v>
      </c>
      <c r="C18" s="29">
        <v>0</v>
      </c>
      <c r="D18" s="25"/>
      <c r="E18" s="107">
        <v>0</v>
      </c>
      <c r="F18" s="106"/>
      <c r="G18" s="107">
        <v>-303548840</v>
      </c>
      <c r="H18" s="106"/>
      <c r="I18" s="108">
        <f t="shared" si="0"/>
        <v>-303548840</v>
      </c>
      <c r="J18" s="106"/>
      <c r="K18" s="107">
        <v>-0.12</v>
      </c>
      <c r="L18" s="106"/>
      <c r="M18" s="107">
        <v>4354776</v>
      </c>
      <c r="N18" s="106"/>
      <c r="O18" s="107">
        <v>0</v>
      </c>
      <c r="P18" s="106"/>
      <c r="Q18" s="107">
        <v>-308831129</v>
      </c>
      <c r="R18" s="106"/>
      <c r="S18" s="108">
        <f t="shared" si="1"/>
        <v>-304476353</v>
      </c>
      <c r="T18" s="100"/>
      <c r="U18" s="102">
        <f>S18/درآمد!$F$13</f>
        <v>-4.0197804073261405E-4</v>
      </c>
      <c r="W18" s="25"/>
      <c r="X18" s="19"/>
    </row>
    <row r="19" spans="1:24" ht="21.75" customHeight="1" x14ac:dyDescent="0.2">
      <c r="A19" s="23" t="s">
        <v>23</v>
      </c>
      <c r="C19" s="29">
        <v>0</v>
      </c>
      <c r="D19" s="25"/>
      <c r="E19" s="107">
        <v>0</v>
      </c>
      <c r="F19" s="106"/>
      <c r="G19" s="107">
        <v>1048939011</v>
      </c>
      <c r="H19" s="106"/>
      <c r="I19" s="108">
        <f t="shared" si="0"/>
        <v>1048939011</v>
      </c>
      <c r="J19" s="106"/>
      <c r="K19" s="107">
        <v>0.41</v>
      </c>
      <c r="L19" s="106"/>
      <c r="M19" s="107">
        <v>500000000</v>
      </c>
      <c r="N19" s="106"/>
      <c r="O19" s="107">
        <v>0</v>
      </c>
      <c r="P19" s="106"/>
      <c r="Q19" s="107">
        <v>3072784399</v>
      </c>
      <c r="R19" s="106"/>
      <c r="S19" s="108">
        <f t="shared" si="1"/>
        <v>3572784399</v>
      </c>
      <c r="T19" s="100"/>
      <c r="U19" s="102">
        <f>S19/درآمد!$F$13</f>
        <v>4.7168880555728083E-3</v>
      </c>
      <c r="W19" s="25"/>
      <c r="X19" s="19"/>
    </row>
    <row r="20" spans="1:24" ht="21.75" customHeight="1" x14ac:dyDescent="0.2">
      <c r="A20" s="23" t="s">
        <v>35</v>
      </c>
      <c r="C20" s="29">
        <v>0</v>
      </c>
      <c r="D20" s="25"/>
      <c r="E20" s="107">
        <v>5476506546</v>
      </c>
      <c r="F20" s="106"/>
      <c r="G20" s="107">
        <v>-945446426</v>
      </c>
      <c r="H20" s="106"/>
      <c r="I20" s="108">
        <f t="shared" si="0"/>
        <v>4531060120</v>
      </c>
      <c r="J20" s="106"/>
      <c r="K20" s="107">
        <v>1.76</v>
      </c>
      <c r="L20" s="106"/>
      <c r="M20" s="107">
        <v>2663356920</v>
      </c>
      <c r="N20" s="106"/>
      <c r="O20" s="107">
        <v>-2875143343</v>
      </c>
      <c r="P20" s="106"/>
      <c r="Q20" s="107">
        <v>-3490093482</v>
      </c>
      <c r="R20" s="106"/>
      <c r="S20" s="108">
        <f t="shared" si="1"/>
        <v>-3701879905</v>
      </c>
      <c r="T20" s="100"/>
      <c r="U20" s="102">
        <f>S20/درآمد!$F$13</f>
        <v>-4.8873234869551115E-3</v>
      </c>
      <c r="W20" s="25"/>
      <c r="X20" s="19"/>
    </row>
    <row r="21" spans="1:24" ht="21.75" customHeight="1" x14ac:dyDescent="0.2">
      <c r="A21" s="23" t="s">
        <v>73</v>
      </c>
      <c r="C21" s="29">
        <v>7090321634</v>
      </c>
      <c r="D21" s="25"/>
      <c r="E21" s="107">
        <v>4470790118</v>
      </c>
      <c r="F21" s="106"/>
      <c r="G21" s="107">
        <v>412812739</v>
      </c>
      <c r="H21" s="106"/>
      <c r="I21" s="108">
        <f t="shared" si="0"/>
        <v>11973924491</v>
      </c>
      <c r="J21" s="106"/>
      <c r="K21" s="107">
        <v>4.7699999999999996</v>
      </c>
      <c r="L21" s="106"/>
      <c r="M21" s="107">
        <v>7677944180</v>
      </c>
      <c r="N21" s="106"/>
      <c r="O21" s="107">
        <v>-2558984947</v>
      </c>
      <c r="P21" s="106"/>
      <c r="Q21" s="107">
        <v>-3987562637</v>
      </c>
      <c r="R21" s="106"/>
      <c r="S21" s="108">
        <f t="shared" si="1"/>
        <v>1131396596</v>
      </c>
      <c r="T21" s="100"/>
      <c r="U21" s="102">
        <f>S21/درآمد!$F$13</f>
        <v>1.4937008489182373E-3</v>
      </c>
      <c r="W21" s="25"/>
      <c r="X21" s="19"/>
    </row>
    <row r="22" spans="1:24" ht="21.75" customHeight="1" x14ac:dyDescent="0.2">
      <c r="A22" s="23" t="s">
        <v>54</v>
      </c>
      <c r="C22" s="29">
        <v>0</v>
      </c>
      <c r="D22" s="25"/>
      <c r="E22" s="107">
        <v>-1836985146</v>
      </c>
      <c r="F22" s="106"/>
      <c r="G22" s="107">
        <v>2372918780</v>
      </c>
      <c r="H22" s="106"/>
      <c r="I22" s="108">
        <f t="shared" si="0"/>
        <v>535933634</v>
      </c>
      <c r="J22" s="106"/>
      <c r="K22" s="107">
        <v>0.2</v>
      </c>
      <c r="L22" s="106"/>
      <c r="M22" s="107">
        <v>28255552</v>
      </c>
      <c r="N22" s="106"/>
      <c r="O22" s="107">
        <v>3760767</v>
      </c>
      <c r="P22" s="106"/>
      <c r="Q22" s="107">
        <v>2372918780</v>
      </c>
      <c r="R22" s="106"/>
      <c r="S22" s="108">
        <f t="shared" si="1"/>
        <v>2404935099</v>
      </c>
      <c r="T22" s="100"/>
      <c r="U22" s="102">
        <f>S22/درآمد!$F$13</f>
        <v>3.1750613460123627E-3</v>
      </c>
      <c r="W22" s="25"/>
      <c r="X22" s="19"/>
    </row>
    <row r="23" spans="1:24" ht="21.75" customHeight="1" x14ac:dyDescent="0.2">
      <c r="A23" s="23" t="s">
        <v>60</v>
      </c>
      <c r="C23" s="29">
        <v>0</v>
      </c>
      <c r="D23" s="25"/>
      <c r="E23" s="107">
        <v>-786094735</v>
      </c>
      <c r="F23" s="106"/>
      <c r="G23" s="107">
        <v>420478121</v>
      </c>
      <c r="H23" s="106"/>
      <c r="I23" s="108">
        <f t="shared" si="0"/>
        <v>-365616614</v>
      </c>
      <c r="J23" s="106"/>
      <c r="K23" s="107">
        <v>-0.17</v>
      </c>
      <c r="L23" s="106"/>
      <c r="M23" s="107">
        <v>7000000000</v>
      </c>
      <c r="N23" s="106"/>
      <c r="O23" s="107">
        <v>158650384</v>
      </c>
      <c r="P23" s="106"/>
      <c r="Q23" s="107">
        <v>-4488618318</v>
      </c>
      <c r="R23" s="106"/>
      <c r="S23" s="108">
        <f t="shared" si="1"/>
        <v>2670032066</v>
      </c>
      <c r="T23" s="100"/>
      <c r="U23" s="102">
        <f>S23/درآمد!$F$13</f>
        <v>3.5250496401733164E-3</v>
      </c>
      <c r="W23" s="25"/>
      <c r="X23" s="19"/>
    </row>
    <row r="24" spans="1:24" ht="21.75" customHeight="1" x14ac:dyDescent="0.2">
      <c r="A24" s="23" t="s">
        <v>88</v>
      </c>
      <c r="C24" s="29">
        <v>0</v>
      </c>
      <c r="D24" s="25"/>
      <c r="E24" s="107">
        <v>0</v>
      </c>
      <c r="F24" s="106"/>
      <c r="G24" s="107">
        <v>2784992</v>
      </c>
      <c r="H24" s="106"/>
      <c r="I24" s="108">
        <f t="shared" si="0"/>
        <v>2784992</v>
      </c>
      <c r="J24" s="106"/>
      <c r="K24" s="107">
        <v>0</v>
      </c>
      <c r="L24" s="106"/>
      <c r="M24" s="107">
        <v>0</v>
      </c>
      <c r="N24" s="106"/>
      <c r="O24" s="107">
        <v>0</v>
      </c>
      <c r="P24" s="106"/>
      <c r="Q24" s="107">
        <v>2784992</v>
      </c>
      <c r="R24" s="106"/>
      <c r="S24" s="108">
        <f t="shared" si="1"/>
        <v>2784992</v>
      </c>
      <c r="T24" s="100"/>
      <c r="U24" s="102">
        <f>S24/درآمد!$F$13</f>
        <v>3.6768229013042742E-6</v>
      </c>
      <c r="W24" s="25"/>
      <c r="X24" s="19"/>
    </row>
    <row r="25" spans="1:24" ht="21.75" customHeight="1" x14ac:dyDescent="0.2">
      <c r="A25" s="23" t="s">
        <v>63</v>
      </c>
      <c r="C25" s="29">
        <v>0</v>
      </c>
      <c r="D25" s="25"/>
      <c r="E25" s="107">
        <v>2083767954</v>
      </c>
      <c r="F25" s="106"/>
      <c r="G25" s="107">
        <v>4805789733</v>
      </c>
      <c r="H25" s="106"/>
      <c r="I25" s="108">
        <f t="shared" si="0"/>
        <v>6889557687</v>
      </c>
      <c r="J25" s="106"/>
      <c r="K25" s="107">
        <v>2.7</v>
      </c>
      <c r="L25" s="106"/>
      <c r="M25" s="107">
        <v>749287770</v>
      </c>
      <c r="N25" s="106"/>
      <c r="O25" s="107">
        <v>1611960988</v>
      </c>
      <c r="P25" s="106"/>
      <c r="Q25" s="107">
        <v>4804621653</v>
      </c>
      <c r="R25" s="106"/>
      <c r="S25" s="108">
        <f t="shared" si="1"/>
        <v>7165870411</v>
      </c>
      <c r="T25" s="100"/>
      <c r="U25" s="102">
        <f>S25/درآمد!$F$13</f>
        <v>9.4605788580159195E-3</v>
      </c>
      <c r="W25" s="25"/>
      <c r="X25" s="19"/>
    </row>
    <row r="26" spans="1:24" ht="21.75" customHeight="1" x14ac:dyDescent="0.2">
      <c r="A26" s="23" t="s">
        <v>59</v>
      </c>
      <c r="C26" s="29">
        <v>0</v>
      </c>
      <c r="D26" s="25"/>
      <c r="E26" s="107">
        <v>-9092530547</v>
      </c>
      <c r="F26" s="106"/>
      <c r="G26" s="107">
        <v>16121731859</v>
      </c>
      <c r="H26" s="106"/>
      <c r="I26" s="108">
        <f t="shared" si="0"/>
        <v>7029201312</v>
      </c>
      <c r="J26" s="106"/>
      <c r="K26" s="107">
        <v>2.7</v>
      </c>
      <c r="L26" s="106"/>
      <c r="M26" s="107">
        <v>10394306400</v>
      </c>
      <c r="N26" s="106"/>
      <c r="O26" s="107">
        <v>11107273094</v>
      </c>
      <c r="P26" s="106"/>
      <c r="Q26" s="107">
        <v>15718959384</v>
      </c>
      <c r="R26" s="106"/>
      <c r="S26" s="108">
        <f t="shared" si="1"/>
        <v>37220538878</v>
      </c>
      <c r="T26" s="100"/>
      <c r="U26" s="102">
        <f>S26/درآمد!$F$13</f>
        <v>4.9139577329312435E-2</v>
      </c>
      <c r="W26" s="25"/>
      <c r="X26" s="19"/>
    </row>
    <row r="27" spans="1:24" ht="21.75" customHeight="1" x14ac:dyDescent="0.2">
      <c r="A27" s="23" t="s">
        <v>20</v>
      </c>
      <c r="C27" s="29">
        <v>0</v>
      </c>
      <c r="D27" s="25"/>
      <c r="E27" s="107">
        <v>-50060097</v>
      </c>
      <c r="F27" s="106"/>
      <c r="G27" s="107">
        <v>955466021</v>
      </c>
      <c r="H27" s="106"/>
      <c r="I27" s="108">
        <f t="shared" si="0"/>
        <v>905405924</v>
      </c>
      <c r="J27" s="106"/>
      <c r="K27" s="107">
        <v>0.35</v>
      </c>
      <c r="L27" s="106"/>
      <c r="M27" s="107">
        <v>0</v>
      </c>
      <c r="N27" s="106"/>
      <c r="O27" s="107">
        <v>2266262303</v>
      </c>
      <c r="P27" s="106"/>
      <c r="Q27" s="107">
        <v>955466021</v>
      </c>
      <c r="R27" s="106"/>
      <c r="S27" s="108">
        <f t="shared" si="1"/>
        <v>3221728324</v>
      </c>
      <c r="T27" s="100"/>
      <c r="U27" s="102">
        <f>S27/درآمد!$F$13</f>
        <v>4.2534141869936563E-3</v>
      </c>
      <c r="W27" s="25"/>
      <c r="X27" s="19"/>
    </row>
    <row r="28" spans="1:24" ht="21.75" customHeight="1" x14ac:dyDescent="0.2">
      <c r="A28" s="23" t="s">
        <v>96</v>
      </c>
      <c r="C28" s="29">
        <v>0</v>
      </c>
      <c r="D28" s="25"/>
      <c r="E28" s="107">
        <v>716131019</v>
      </c>
      <c r="F28" s="106"/>
      <c r="G28" s="107">
        <v>431115623</v>
      </c>
      <c r="H28" s="106"/>
      <c r="I28" s="108">
        <f t="shared" si="0"/>
        <v>1147246642</v>
      </c>
      <c r="J28" s="106"/>
      <c r="K28" s="107">
        <v>0.45</v>
      </c>
      <c r="L28" s="106"/>
      <c r="M28" s="107">
        <v>0</v>
      </c>
      <c r="N28" s="106"/>
      <c r="O28" s="107">
        <v>716131019</v>
      </c>
      <c r="P28" s="106"/>
      <c r="Q28" s="107">
        <v>431115623</v>
      </c>
      <c r="R28" s="106"/>
      <c r="S28" s="108">
        <f t="shared" si="1"/>
        <v>1147246642</v>
      </c>
      <c r="T28" s="100"/>
      <c r="U28" s="102">
        <f>S28/درآمد!$F$13</f>
        <v>1.5146265148158508E-3</v>
      </c>
      <c r="W28" s="25"/>
      <c r="X28" s="19"/>
    </row>
    <row r="29" spans="1:24" ht="21.75" customHeight="1" x14ac:dyDescent="0.2">
      <c r="A29" s="23" t="s">
        <v>76</v>
      </c>
      <c r="C29" s="29">
        <v>0</v>
      </c>
      <c r="D29" s="25"/>
      <c r="E29" s="107">
        <v>1509678548</v>
      </c>
      <c r="F29" s="106"/>
      <c r="G29" s="107">
        <v>1729463726</v>
      </c>
      <c r="H29" s="106"/>
      <c r="I29" s="108">
        <f t="shared" si="0"/>
        <v>3239142274</v>
      </c>
      <c r="J29" s="106"/>
      <c r="K29" s="107">
        <v>1.28</v>
      </c>
      <c r="L29" s="106"/>
      <c r="M29" s="107">
        <v>1992059938</v>
      </c>
      <c r="N29" s="106"/>
      <c r="O29" s="107">
        <v>2732795607</v>
      </c>
      <c r="P29" s="106"/>
      <c r="Q29" s="107">
        <v>1674275638</v>
      </c>
      <c r="R29" s="106"/>
      <c r="S29" s="108">
        <f t="shared" si="1"/>
        <v>6399131183</v>
      </c>
      <c r="T29" s="100"/>
      <c r="U29" s="102">
        <f>S29/درآمد!$F$13</f>
        <v>8.4483086781235676E-3</v>
      </c>
      <c r="W29" s="25"/>
      <c r="X29" s="19"/>
    </row>
    <row r="30" spans="1:24" ht="21.75" customHeight="1" x14ac:dyDescent="0.2">
      <c r="A30" s="23" t="s">
        <v>25</v>
      </c>
      <c r="C30" s="29">
        <v>0</v>
      </c>
      <c r="D30" s="25"/>
      <c r="E30" s="107">
        <v>-3170702715</v>
      </c>
      <c r="F30" s="106"/>
      <c r="G30" s="107">
        <v>971464230</v>
      </c>
      <c r="H30" s="106"/>
      <c r="I30" s="108">
        <f t="shared" si="0"/>
        <v>-2199238485</v>
      </c>
      <c r="J30" s="106"/>
      <c r="K30" s="107">
        <v>-0.92</v>
      </c>
      <c r="L30" s="106"/>
      <c r="M30" s="107">
        <v>0</v>
      </c>
      <c r="N30" s="106"/>
      <c r="O30" s="107">
        <v>-3528221526</v>
      </c>
      <c r="P30" s="106"/>
      <c r="Q30" s="107">
        <v>971464230</v>
      </c>
      <c r="R30" s="106"/>
      <c r="S30" s="108">
        <f t="shared" si="1"/>
        <v>-2556757296</v>
      </c>
      <c r="T30" s="100"/>
      <c r="U30" s="102">
        <f>S30/درآمد!$F$13</f>
        <v>-3.3755011788219108E-3</v>
      </c>
      <c r="W30" s="25"/>
      <c r="X30" s="19"/>
    </row>
    <row r="31" spans="1:24" ht="21.75" customHeight="1" x14ac:dyDescent="0.2">
      <c r="A31" s="23" t="s">
        <v>22</v>
      </c>
      <c r="C31" s="29">
        <v>0</v>
      </c>
      <c r="D31" s="25"/>
      <c r="E31" s="107">
        <v>520464024</v>
      </c>
      <c r="F31" s="106"/>
      <c r="G31" s="107">
        <v>-1381703746</v>
      </c>
      <c r="H31" s="106"/>
      <c r="I31" s="108">
        <f t="shared" si="0"/>
        <v>-861239722</v>
      </c>
      <c r="J31" s="106"/>
      <c r="K31" s="107">
        <v>-0.71</v>
      </c>
      <c r="L31" s="106"/>
      <c r="M31" s="107">
        <v>0</v>
      </c>
      <c r="N31" s="106"/>
      <c r="O31" s="107">
        <v>-569195245</v>
      </c>
      <c r="P31" s="106"/>
      <c r="Q31" s="107">
        <v>-1381703746</v>
      </c>
      <c r="R31" s="106"/>
      <c r="S31" s="108">
        <f t="shared" si="1"/>
        <v>-1950898991</v>
      </c>
      <c r="T31" s="100"/>
      <c r="U31" s="102">
        <f>S31/درآمد!$F$13</f>
        <v>-2.5756304105147162E-3</v>
      </c>
      <c r="W31" s="25"/>
      <c r="X31" s="19"/>
    </row>
    <row r="32" spans="1:24" ht="21.75" customHeight="1" x14ac:dyDescent="0.2">
      <c r="A32" s="23" t="s">
        <v>67</v>
      </c>
      <c r="C32" s="29">
        <v>0</v>
      </c>
      <c r="D32" s="25"/>
      <c r="E32" s="107">
        <v>0</v>
      </c>
      <c r="F32" s="106"/>
      <c r="G32" s="107">
        <v>-119815339</v>
      </c>
      <c r="H32" s="106"/>
      <c r="I32" s="108">
        <f t="shared" si="0"/>
        <v>-119815339</v>
      </c>
      <c r="J32" s="106"/>
      <c r="K32" s="107">
        <v>-0.06</v>
      </c>
      <c r="L32" s="106"/>
      <c r="M32" s="107">
        <v>0</v>
      </c>
      <c r="N32" s="106"/>
      <c r="O32" s="107">
        <v>0</v>
      </c>
      <c r="P32" s="106"/>
      <c r="Q32" s="107">
        <v>-119815339</v>
      </c>
      <c r="R32" s="106"/>
      <c r="S32" s="108">
        <f t="shared" si="1"/>
        <v>-119815339</v>
      </c>
      <c r="T32" s="100"/>
      <c r="U32" s="102">
        <f>S32/درآمد!$F$13</f>
        <v>-1.5818350011875622E-4</v>
      </c>
      <c r="W32" s="25"/>
      <c r="X32" s="19"/>
    </row>
    <row r="33" spans="1:24" ht="21.75" customHeight="1" x14ac:dyDescent="0.2">
      <c r="A33" s="23" t="s">
        <v>82</v>
      </c>
      <c r="C33" s="29">
        <v>0</v>
      </c>
      <c r="D33" s="25"/>
      <c r="E33" s="107">
        <v>-2787448405</v>
      </c>
      <c r="F33" s="106"/>
      <c r="G33" s="107">
        <v>-369470999</v>
      </c>
      <c r="H33" s="106"/>
      <c r="I33" s="108">
        <f t="shared" si="0"/>
        <v>-3156919404</v>
      </c>
      <c r="J33" s="106"/>
      <c r="K33" s="107">
        <v>-1.28</v>
      </c>
      <c r="L33" s="106"/>
      <c r="M33" s="107">
        <v>0</v>
      </c>
      <c r="N33" s="106"/>
      <c r="O33" s="107">
        <v>-2787448406</v>
      </c>
      <c r="P33" s="106"/>
      <c r="Q33" s="107">
        <v>-369470999</v>
      </c>
      <c r="R33" s="106"/>
      <c r="S33" s="108">
        <f t="shared" si="1"/>
        <v>-3156919405</v>
      </c>
      <c r="T33" s="100"/>
      <c r="U33" s="102">
        <f>S33/درآمد!$F$13</f>
        <v>-4.1678516727789031E-3</v>
      </c>
      <c r="W33" s="25"/>
      <c r="X33" s="19"/>
    </row>
    <row r="34" spans="1:24" ht="21.75" customHeight="1" x14ac:dyDescent="0.2">
      <c r="A34" s="23" t="s">
        <v>51</v>
      </c>
      <c r="C34" s="29">
        <v>0</v>
      </c>
      <c r="D34" s="25"/>
      <c r="E34" s="107">
        <v>0</v>
      </c>
      <c r="F34" s="106"/>
      <c r="G34" s="107">
        <v>-301850874</v>
      </c>
      <c r="H34" s="106"/>
      <c r="I34" s="108">
        <f t="shared" si="0"/>
        <v>-301850874</v>
      </c>
      <c r="J34" s="106"/>
      <c r="K34" s="107">
        <v>-0.13</v>
      </c>
      <c r="L34" s="106"/>
      <c r="M34" s="107">
        <v>2480000000</v>
      </c>
      <c r="N34" s="106"/>
      <c r="O34" s="107">
        <v>0</v>
      </c>
      <c r="P34" s="106"/>
      <c r="Q34" s="107">
        <v>-3031257060</v>
      </c>
      <c r="R34" s="106"/>
      <c r="S34" s="108">
        <f t="shared" si="1"/>
        <v>-551257060</v>
      </c>
      <c r="T34" s="100"/>
      <c r="U34" s="102">
        <f>S34/درآمد!$F$13</f>
        <v>-7.2778470556240894E-4</v>
      </c>
      <c r="W34" s="25"/>
      <c r="X34" s="19"/>
    </row>
    <row r="35" spans="1:24" ht="21.75" customHeight="1" x14ac:dyDescent="0.2">
      <c r="A35" s="23" t="s">
        <v>83</v>
      </c>
      <c r="C35" s="29">
        <v>0</v>
      </c>
      <c r="D35" s="25"/>
      <c r="E35" s="107">
        <v>-8601767144</v>
      </c>
      <c r="F35" s="106"/>
      <c r="G35" s="107">
        <v>-16467459</v>
      </c>
      <c r="H35" s="106"/>
      <c r="I35" s="108">
        <f t="shared" si="0"/>
        <v>-8618234603</v>
      </c>
      <c r="J35" s="106"/>
      <c r="K35" s="107">
        <v>-3.45</v>
      </c>
      <c r="L35" s="106"/>
      <c r="M35" s="107">
        <v>0</v>
      </c>
      <c r="N35" s="106"/>
      <c r="O35" s="107">
        <v>-8601767145</v>
      </c>
      <c r="P35" s="106"/>
      <c r="Q35" s="107">
        <v>-16467459</v>
      </c>
      <c r="R35" s="106"/>
      <c r="S35" s="108">
        <f t="shared" si="1"/>
        <v>-8618234604</v>
      </c>
      <c r="T35" s="100"/>
      <c r="U35" s="102">
        <f>S35/درآمد!$F$13</f>
        <v>-1.1378029940768294E-2</v>
      </c>
      <c r="W35" s="25"/>
      <c r="X35" s="19"/>
    </row>
    <row r="36" spans="1:24" ht="21.75" customHeight="1" x14ac:dyDescent="0.2">
      <c r="A36" s="23" t="s">
        <v>57</v>
      </c>
      <c r="C36" s="29">
        <v>0</v>
      </c>
      <c r="D36" s="25"/>
      <c r="E36" s="107">
        <v>-35009409049</v>
      </c>
      <c r="F36" s="106"/>
      <c r="G36" s="107">
        <v>1328145573</v>
      </c>
      <c r="H36" s="106"/>
      <c r="I36" s="108">
        <f t="shared" si="0"/>
        <v>-33681263476</v>
      </c>
      <c r="J36" s="106"/>
      <c r="K36" s="107">
        <v>-13.75</v>
      </c>
      <c r="L36" s="106"/>
      <c r="M36" s="107">
        <v>0</v>
      </c>
      <c r="N36" s="106"/>
      <c r="O36" s="107">
        <v>-35398809503</v>
      </c>
      <c r="P36" s="106"/>
      <c r="Q36" s="107">
        <v>1328145573</v>
      </c>
      <c r="R36" s="106"/>
      <c r="S36" s="108">
        <f t="shared" si="1"/>
        <v>-34070663930</v>
      </c>
      <c r="T36" s="100"/>
      <c r="U36" s="102">
        <f>S36/درآمد!$F$13</f>
        <v>-4.49810259420729E-2</v>
      </c>
      <c r="W36" s="25"/>
      <c r="X36" s="19"/>
    </row>
    <row r="37" spans="1:24" ht="21.75" customHeight="1" x14ac:dyDescent="0.2">
      <c r="A37" s="23" t="s">
        <v>43</v>
      </c>
      <c r="C37" s="29">
        <v>0</v>
      </c>
      <c r="D37" s="25"/>
      <c r="E37" s="107">
        <v>539408080</v>
      </c>
      <c r="F37" s="106"/>
      <c r="G37" s="107">
        <v>821716144</v>
      </c>
      <c r="H37" s="106"/>
      <c r="I37" s="108">
        <f t="shared" si="0"/>
        <v>1361124224</v>
      </c>
      <c r="J37" s="106"/>
      <c r="K37" s="107">
        <v>0.54</v>
      </c>
      <c r="L37" s="106"/>
      <c r="M37" s="107">
        <v>0</v>
      </c>
      <c r="N37" s="106"/>
      <c r="O37" s="107">
        <v>2045289827</v>
      </c>
      <c r="P37" s="106"/>
      <c r="Q37" s="107">
        <v>3590317517</v>
      </c>
      <c r="R37" s="106"/>
      <c r="S37" s="108">
        <f t="shared" si="1"/>
        <v>5635607344</v>
      </c>
      <c r="T37" s="100"/>
      <c r="U37" s="102">
        <f>S37/درآمد!$F$13</f>
        <v>7.4402835430686168E-3</v>
      </c>
      <c r="W37" s="25"/>
      <c r="X37" s="19"/>
    </row>
    <row r="38" spans="1:24" ht="21.75" customHeight="1" x14ac:dyDescent="0.2">
      <c r="A38" s="23" t="s">
        <v>69</v>
      </c>
      <c r="C38" s="29">
        <v>0</v>
      </c>
      <c r="D38" s="25"/>
      <c r="E38" s="107">
        <v>-4704186357</v>
      </c>
      <c r="F38" s="106"/>
      <c r="G38" s="107">
        <v>2414457418</v>
      </c>
      <c r="H38" s="106"/>
      <c r="I38" s="108">
        <f t="shared" si="0"/>
        <v>-2289728939</v>
      </c>
      <c r="J38" s="106"/>
      <c r="K38" s="107">
        <v>-1.05</v>
      </c>
      <c r="L38" s="106"/>
      <c r="M38" s="107">
        <v>102911604</v>
      </c>
      <c r="N38" s="106"/>
      <c r="O38" s="107">
        <v>-3105419268</v>
      </c>
      <c r="P38" s="106"/>
      <c r="Q38" s="107">
        <v>6929070531</v>
      </c>
      <c r="R38" s="106"/>
      <c r="S38" s="108">
        <f t="shared" si="1"/>
        <v>3926562867</v>
      </c>
      <c r="T38" s="100"/>
      <c r="U38" s="102">
        <f>S38/درآمد!$F$13</f>
        <v>5.1839561021347885E-3</v>
      </c>
      <c r="W38" s="25"/>
      <c r="X38" s="19"/>
    </row>
    <row r="39" spans="1:24" ht="21.75" customHeight="1" x14ac:dyDescent="0.2">
      <c r="A39" s="23" t="s">
        <v>40</v>
      </c>
      <c r="C39" s="29">
        <v>0</v>
      </c>
      <c r="D39" s="25"/>
      <c r="E39" s="107">
        <v>9356660358</v>
      </c>
      <c r="F39" s="106"/>
      <c r="G39" s="107">
        <v>0</v>
      </c>
      <c r="H39" s="106"/>
      <c r="I39" s="108">
        <f t="shared" si="0"/>
        <v>9356660358</v>
      </c>
      <c r="J39" s="106"/>
      <c r="K39" s="107">
        <v>3.74</v>
      </c>
      <c r="L39" s="106"/>
      <c r="M39" s="107">
        <v>2744728000</v>
      </c>
      <c r="N39" s="106"/>
      <c r="O39" s="107">
        <v>41298708697</v>
      </c>
      <c r="P39" s="106"/>
      <c r="Q39" s="107">
        <v>-1084905084</v>
      </c>
      <c r="R39" s="106"/>
      <c r="S39" s="108">
        <f t="shared" si="1"/>
        <v>42958531613</v>
      </c>
      <c r="T39" s="100"/>
      <c r="U39" s="102">
        <f>S39/درآمد!$F$13</f>
        <v>5.6715032876605044E-2</v>
      </c>
      <c r="W39" s="25"/>
      <c r="X39" s="19"/>
    </row>
    <row r="40" spans="1:24" ht="21.75" customHeight="1" x14ac:dyDescent="0.2">
      <c r="A40" s="23" t="s">
        <v>75</v>
      </c>
      <c r="C40" s="29">
        <v>0</v>
      </c>
      <c r="D40" s="25"/>
      <c r="E40" s="107">
        <v>3137708994</v>
      </c>
      <c r="F40" s="106"/>
      <c r="G40" s="107">
        <v>0</v>
      </c>
      <c r="H40" s="106"/>
      <c r="I40" s="108">
        <f t="shared" si="0"/>
        <v>3137708994</v>
      </c>
      <c r="J40" s="106"/>
      <c r="K40" s="107">
        <v>1.25</v>
      </c>
      <c r="L40" s="106"/>
      <c r="M40" s="107">
        <v>0</v>
      </c>
      <c r="N40" s="106"/>
      <c r="O40" s="107">
        <v>6664969568</v>
      </c>
      <c r="P40" s="106"/>
      <c r="Q40" s="107">
        <v>504636494</v>
      </c>
      <c r="R40" s="106"/>
      <c r="S40" s="108">
        <f t="shared" si="1"/>
        <v>7169606062</v>
      </c>
      <c r="T40" s="100"/>
      <c r="U40" s="102">
        <f>S40/درآمد!$F$13</f>
        <v>9.4655107670296897E-3</v>
      </c>
      <c r="W40" s="25"/>
      <c r="X40" s="19"/>
    </row>
    <row r="41" spans="1:24" ht="21.75" customHeight="1" x14ac:dyDescent="0.2">
      <c r="A41" s="23" t="s">
        <v>41</v>
      </c>
      <c r="C41" s="29">
        <v>0</v>
      </c>
      <c r="D41" s="25"/>
      <c r="E41" s="107">
        <v>-9214678</v>
      </c>
      <c r="F41" s="106"/>
      <c r="G41" s="107">
        <v>0</v>
      </c>
      <c r="H41" s="106"/>
      <c r="I41" s="108">
        <f t="shared" si="0"/>
        <v>-9214678</v>
      </c>
      <c r="J41" s="106"/>
      <c r="K41" s="107">
        <v>0</v>
      </c>
      <c r="L41" s="106"/>
      <c r="M41" s="107">
        <v>1001142180</v>
      </c>
      <c r="N41" s="106"/>
      <c r="O41" s="107">
        <v>-1023459875</v>
      </c>
      <c r="P41" s="106"/>
      <c r="Q41" s="107">
        <v>-113087076</v>
      </c>
      <c r="R41" s="106"/>
      <c r="S41" s="108">
        <f t="shared" si="1"/>
        <v>-135404771</v>
      </c>
      <c r="T41" s="100"/>
      <c r="U41" s="102">
        <f>S41/درآمد!$F$13</f>
        <v>-1.787650962583235E-4</v>
      </c>
      <c r="W41" s="25"/>
      <c r="X41" s="19"/>
    </row>
    <row r="42" spans="1:24" ht="21.75" customHeight="1" x14ac:dyDescent="0.2">
      <c r="A42" s="23" t="s">
        <v>151</v>
      </c>
      <c r="C42" s="29">
        <v>0</v>
      </c>
      <c r="D42" s="25"/>
      <c r="E42" s="107">
        <v>0</v>
      </c>
      <c r="F42" s="106"/>
      <c r="G42" s="107">
        <v>0</v>
      </c>
      <c r="H42" s="106"/>
      <c r="I42" s="108">
        <f t="shared" si="0"/>
        <v>0</v>
      </c>
      <c r="J42" s="106"/>
      <c r="K42" s="107">
        <v>0</v>
      </c>
      <c r="L42" s="106"/>
      <c r="M42" s="107">
        <v>0</v>
      </c>
      <c r="N42" s="106"/>
      <c r="O42" s="107">
        <v>0</v>
      </c>
      <c r="P42" s="106"/>
      <c r="Q42" s="107">
        <v>-155610777</v>
      </c>
      <c r="R42" s="106"/>
      <c r="S42" s="108">
        <f t="shared" si="1"/>
        <v>-155610777</v>
      </c>
      <c r="T42" s="100"/>
      <c r="U42" s="102">
        <f>S42/درآمد!$F$13</f>
        <v>-2.0544162014230288E-4</v>
      </c>
      <c r="W42" s="25"/>
      <c r="X42" s="19"/>
    </row>
    <row r="43" spans="1:24" ht="21.75" customHeight="1" x14ac:dyDescent="0.2">
      <c r="A43" s="23" t="s">
        <v>152</v>
      </c>
      <c r="C43" s="29">
        <v>0</v>
      </c>
      <c r="D43" s="25"/>
      <c r="E43" s="107">
        <v>0</v>
      </c>
      <c r="F43" s="106"/>
      <c r="G43" s="107">
        <v>0</v>
      </c>
      <c r="H43" s="106"/>
      <c r="I43" s="108">
        <f t="shared" si="0"/>
        <v>0</v>
      </c>
      <c r="J43" s="106"/>
      <c r="K43" s="107">
        <v>0</v>
      </c>
      <c r="L43" s="106"/>
      <c r="M43" s="107">
        <v>234028500</v>
      </c>
      <c r="N43" s="106"/>
      <c r="O43" s="107">
        <v>0</v>
      </c>
      <c r="P43" s="106"/>
      <c r="Q43" s="107">
        <v>727498376</v>
      </c>
      <c r="R43" s="106"/>
      <c r="S43" s="108">
        <f t="shared" si="1"/>
        <v>961526876</v>
      </c>
      <c r="T43" s="100"/>
      <c r="U43" s="102">
        <f>S43/درآمد!$F$13</f>
        <v>1.2694341807431961E-3</v>
      </c>
      <c r="W43" s="25"/>
      <c r="X43" s="19"/>
    </row>
    <row r="44" spans="1:24" ht="21.75" customHeight="1" x14ac:dyDescent="0.2">
      <c r="A44" s="23" t="s">
        <v>39</v>
      </c>
      <c r="C44" s="29">
        <v>0</v>
      </c>
      <c r="D44" s="25"/>
      <c r="E44" s="107">
        <v>4745667067</v>
      </c>
      <c r="F44" s="106"/>
      <c r="G44" s="107">
        <v>0</v>
      </c>
      <c r="H44" s="106"/>
      <c r="I44" s="108">
        <f t="shared" si="0"/>
        <v>4745667067</v>
      </c>
      <c r="J44" s="106"/>
      <c r="K44" s="107">
        <v>1.9</v>
      </c>
      <c r="L44" s="106"/>
      <c r="M44" s="107">
        <v>1078800000</v>
      </c>
      <c r="N44" s="106"/>
      <c r="O44" s="107">
        <v>7990459786</v>
      </c>
      <c r="P44" s="106"/>
      <c r="Q44" s="107">
        <v>-1265284655</v>
      </c>
      <c r="R44" s="106"/>
      <c r="S44" s="108">
        <f t="shared" si="1"/>
        <v>7803975131</v>
      </c>
      <c r="T44" s="100"/>
      <c r="U44" s="102">
        <f>S44/درآمد!$F$13</f>
        <v>1.0303022228742425E-2</v>
      </c>
      <c r="W44" s="25"/>
      <c r="X44" s="19"/>
    </row>
    <row r="45" spans="1:24" ht="21.75" customHeight="1" x14ac:dyDescent="0.2">
      <c r="A45" s="23" t="s">
        <v>153</v>
      </c>
      <c r="C45" s="29">
        <v>0</v>
      </c>
      <c r="D45" s="25"/>
      <c r="E45" s="107">
        <v>0</v>
      </c>
      <c r="F45" s="106"/>
      <c r="G45" s="107">
        <v>0</v>
      </c>
      <c r="H45" s="106"/>
      <c r="I45" s="108">
        <f t="shared" si="0"/>
        <v>0</v>
      </c>
      <c r="J45" s="106"/>
      <c r="K45" s="107">
        <v>0</v>
      </c>
      <c r="L45" s="106"/>
      <c r="M45" s="107">
        <v>1221512600</v>
      </c>
      <c r="N45" s="106"/>
      <c r="O45" s="107">
        <v>0</v>
      </c>
      <c r="P45" s="106"/>
      <c r="Q45" s="107">
        <v>-4086514423</v>
      </c>
      <c r="R45" s="106"/>
      <c r="S45" s="108">
        <f t="shared" si="1"/>
        <v>-2865001823</v>
      </c>
      <c r="T45" s="100"/>
      <c r="U45" s="102">
        <f>S45/درآمد!$F$13</f>
        <v>-3.7824540663258257E-3</v>
      </c>
      <c r="W45" s="25"/>
      <c r="X45" s="19"/>
    </row>
    <row r="46" spans="1:24" ht="21.75" customHeight="1" x14ac:dyDescent="0.2">
      <c r="A46" s="23" t="s">
        <v>34</v>
      </c>
      <c r="C46" s="29">
        <v>0</v>
      </c>
      <c r="D46" s="25"/>
      <c r="E46" s="107">
        <v>0</v>
      </c>
      <c r="F46" s="106"/>
      <c r="G46" s="107">
        <v>0</v>
      </c>
      <c r="H46" s="106"/>
      <c r="I46" s="108">
        <f t="shared" si="0"/>
        <v>0</v>
      </c>
      <c r="J46" s="106"/>
      <c r="K46" s="107">
        <v>0</v>
      </c>
      <c r="L46" s="106"/>
      <c r="M46" s="107">
        <v>0</v>
      </c>
      <c r="N46" s="106"/>
      <c r="O46" s="107">
        <v>10788357898</v>
      </c>
      <c r="P46" s="106"/>
      <c r="Q46" s="107">
        <v>1896244828</v>
      </c>
      <c r="R46" s="106"/>
      <c r="S46" s="108">
        <f t="shared" si="1"/>
        <v>12684602726</v>
      </c>
      <c r="T46" s="100"/>
      <c r="U46" s="102">
        <f>S46/درآمد!$F$13</f>
        <v>1.6746560778954995E-2</v>
      </c>
      <c r="W46" s="25"/>
      <c r="X46" s="19"/>
    </row>
    <row r="47" spans="1:24" ht="21.75" customHeight="1" x14ac:dyDescent="0.2">
      <c r="A47" s="23" t="s">
        <v>74</v>
      </c>
      <c r="C47" s="29">
        <v>0</v>
      </c>
      <c r="D47" s="25"/>
      <c r="E47" s="107">
        <v>835623281</v>
      </c>
      <c r="F47" s="106"/>
      <c r="G47" s="107">
        <v>0</v>
      </c>
      <c r="H47" s="106"/>
      <c r="I47" s="108">
        <f t="shared" si="0"/>
        <v>835623281</v>
      </c>
      <c r="J47" s="106"/>
      <c r="K47" s="107">
        <v>0.33</v>
      </c>
      <c r="L47" s="106"/>
      <c r="M47" s="107">
        <v>125000000</v>
      </c>
      <c r="N47" s="106"/>
      <c r="O47" s="107">
        <v>2925221808</v>
      </c>
      <c r="P47" s="106"/>
      <c r="Q47" s="107">
        <v>766559463</v>
      </c>
      <c r="R47" s="106"/>
      <c r="S47" s="108">
        <f t="shared" si="1"/>
        <v>3816781271</v>
      </c>
      <c r="T47" s="100"/>
      <c r="U47" s="102">
        <f>S47/درآمد!$F$13</f>
        <v>5.0390194250044653E-3</v>
      </c>
      <c r="W47" s="25"/>
      <c r="X47" s="19"/>
    </row>
    <row r="48" spans="1:24" ht="21.75" customHeight="1" x14ac:dyDescent="0.2">
      <c r="A48" s="23" t="s">
        <v>55</v>
      </c>
      <c r="C48" s="29">
        <v>0</v>
      </c>
      <c r="D48" s="25"/>
      <c r="E48" s="107">
        <v>658970457</v>
      </c>
      <c r="F48" s="106"/>
      <c r="G48" s="107">
        <v>0</v>
      </c>
      <c r="H48" s="106"/>
      <c r="I48" s="108">
        <f t="shared" si="0"/>
        <v>658970457</v>
      </c>
      <c r="J48" s="106"/>
      <c r="K48" s="107">
        <v>0.26</v>
      </c>
      <c r="L48" s="106"/>
      <c r="M48" s="107">
        <v>147044860</v>
      </c>
      <c r="N48" s="106"/>
      <c r="O48" s="107">
        <v>329485231</v>
      </c>
      <c r="P48" s="106"/>
      <c r="Q48" s="107">
        <v>-198434293</v>
      </c>
      <c r="R48" s="106"/>
      <c r="S48" s="108">
        <f t="shared" si="1"/>
        <v>278095798</v>
      </c>
      <c r="T48" s="100"/>
      <c r="U48" s="102">
        <f>S48/درآمد!$F$13</f>
        <v>3.6714970773448803E-4</v>
      </c>
      <c r="W48" s="25"/>
      <c r="X48" s="19"/>
    </row>
    <row r="49" spans="1:24" ht="21.75" customHeight="1" x14ac:dyDescent="0.2">
      <c r="A49" s="23" t="s">
        <v>154</v>
      </c>
      <c r="C49" s="29">
        <v>0</v>
      </c>
      <c r="D49" s="25"/>
      <c r="E49" s="107">
        <v>0</v>
      </c>
      <c r="F49" s="106"/>
      <c r="G49" s="107">
        <v>0</v>
      </c>
      <c r="H49" s="106"/>
      <c r="I49" s="108">
        <f t="shared" si="0"/>
        <v>0</v>
      </c>
      <c r="J49" s="106"/>
      <c r="K49" s="107">
        <v>0</v>
      </c>
      <c r="L49" s="106"/>
      <c r="M49" s="107">
        <v>147675150</v>
      </c>
      <c r="N49" s="106"/>
      <c r="O49" s="107">
        <v>0</v>
      </c>
      <c r="P49" s="106"/>
      <c r="Q49" s="107">
        <v>443010773</v>
      </c>
      <c r="R49" s="106"/>
      <c r="S49" s="108">
        <f t="shared" si="1"/>
        <v>590685923</v>
      </c>
      <c r="T49" s="100"/>
      <c r="U49" s="102">
        <f>S49/درآمد!$F$13</f>
        <v>7.798397730278769E-4</v>
      </c>
      <c r="W49" s="25"/>
      <c r="X49" s="19"/>
    </row>
    <row r="50" spans="1:24" ht="21.75" customHeight="1" x14ac:dyDescent="0.2">
      <c r="A50" s="23" t="s">
        <v>155</v>
      </c>
      <c r="C50" s="29">
        <v>0</v>
      </c>
      <c r="D50" s="25"/>
      <c r="E50" s="107">
        <v>0</v>
      </c>
      <c r="F50" s="106"/>
      <c r="G50" s="107">
        <v>0</v>
      </c>
      <c r="H50" s="106"/>
      <c r="I50" s="108">
        <f t="shared" si="0"/>
        <v>0</v>
      </c>
      <c r="J50" s="106"/>
      <c r="K50" s="107">
        <v>0</v>
      </c>
      <c r="L50" s="106"/>
      <c r="M50" s="107">
        <v>2557254900</v>
      </c>
      <c r="N50" s="106"/>
      <c r="O50" s="107">
        <v>0</v>
      </c>
      <c r="P50" s="106"/>
      <c r="Q50" s="107">
        <v>9440094607</v>
      </c>
      <c r="R50" s="106"/>
      <c r="S50" s="108">
        <f t="shared" si="1"/>
        <v>11997349507</v>
      </c>
      <c r="T50" s="100"/>
      <c r="U50" s="102">
        <f>S50/درآمد!$F$13</f>
        <v>1.5839230210459902E-2</v>
      </c>
      <c r="W50" s="25"/>
      <c r="X50" s="19"/>
    </row>
    <row r="51" spans="1:24" ht="21.75" customHeight="1" x14ac:dyDescent="0.2">
      <c r="A51" s="23" t="s">
        <v>33</v>
      </c>
      <c r="C51" s="29">
        <v>0</v>
      </c>
      <c r="D51" s="25"/>
      <c r="E51" s="107">
        <v>0</v>
      </c>
      <c r="F51" s="106"/>
      <c r="G51" s="107">
        <v>0</v>
      </c>
      <c r="H51" s="106"/>
      <c r="I51" s="108">
        <f t="shared" si="0"/>
        <v>0</v>
      </c>
      <c r="J51" s="106"/>
      <c r="K51" s="107">
        <v>0</v>
      </c>
      <c r="L51" s="106"/>
      <c r="M51" s="107">
        <v>8468379900</v>
      </c>
      <c r="N51" s="106"/>
      <c r="O51" s="107">
        <v>-1906017240</v>
      </c>
      <c r="P51" s="106"/>
      <c r="Q51" s="107">
        <v>-209907861</v>
      </c>
      <c r="R51" s="106"/>
      <c r="S51" s="108">
        <f t="shared" si="1"/>
        <v>6352454799</v>
      </c>
      <c r="T51" s="100"/>
      <c r="U51" s="102">
        <f>S51/درآمد!$F$13</f>
        <v>8.3866852344507414E-3</v>
      </c>
      <c r="W51" s="25"/>
      <c r="X51" s="19"/>
    </row>
    <row r="52" spans="1:24" ht="21.75" customHeight="1" x14ac:dyDescent="0.2">
      <c r="A52" s="23" t="s">
        <v>29</v>
      </c>
      <c r="C52" s="29">
        <v>0</v>
      </c>
      <c r="D52" s="25"/>
      <c r="E52" s="107">
        <v>0</v>
      </c>
      <c r="F52" s="106"/>
      <c r="G52" s="107">
        <v>0</v>
      </c>
      <c r="H52" s="106"/>
      <c r="I52" s="108">
        <f t="shared" si="0"/>
        <v>0</v>
      </c>
      <c r="J52" s="106"/>
      <c r="K52" s="107">
        <v>0</v>
      </c>
      <c r="L52" s="106"/>
      <c r="M52" s="107">
        <v>1132159000</v>
      </c>
      <c r="N52" s="106"/>
      <c r="O52" s="107">
        <v>343501236</v>
      </c>
      <c r="P52" s="106"/>
      <c r="Q52" s="107">
        <v>62286024</v>
      </c>
      <c r="R52" s="106"/>
      <c r="S52" s="108">
        <f t="shared" si="1"/>
        <v>1537946260</v>
      </c>
      <c r="T52" s="100"/>
      <c r="U52" s="102">
        <f>S52/درآمد!$F$13</f>
        <v>2.0304388772905838E-3</v>
      </c>
      <c r="W52" s="25"/>
      <c r="X52" s="19"/>
    </row>
    <row r="53" spans="1:24" ht="21.75" customHeight="1" x14ac:dyDescent="0.2">
      <c r="A53" s="23" t="s">
        <v>72</v>
      </c>
      <c r="C53" s="29">
        <v>0</v>
      </c>
      <c r="D53" s="25"/>
      <c r="E53" s="107">
        <v>25396716538</v>
      </c>
      <c r="F53" s="106"/>
      <c r="G53" s="107">
        <v>0</v>
      </c>
      <c r="H53" s="106"/>
      <c r="I53" s="108">
        <f t="shared" si="0"/>
        <v>25396716538</v>
      </c>
      <c r="J53" s="106"/>
      <c r="K53" s="107">
        <v>10.16</v>
      </c>
      <c r="L53" s="106"/>
      <c r="M53" s="107">
        <v>4362210000</v>
      </c>
      <c r="N53" s="106"/>
      <c r="O53" s="107">
        <v>27551784819</v>
      </c>
      <c r="P53" s="106"/>
      <c r="Q53" s="107">
        <v>-1993306033</v>
      </c>
      <c r="R53" s="106"/>
      <c r="S53" s="108">
        <f t="shared" si="1"/>
        <v>29920688786</v>
      </c>
      <c r="T53" s="100"/>
      <c r="U53" s="102">
        <f>S53/درآمد!$F$13</f>
        <v>3.950211481798252E-2</v>
      </c>
      <c r="W53" s="25"/>
      <c r="X53" s="19"/>
    </row>
    <row r="54" spans="1:24" ht="21.75" customHeight="1" x14ac:dyDescent="0.2">
      <c r="A54" s="23" t="s">
        <v>31</v>
      </c>
      <c r="C54" s="29">
        <v>0</v>
      </c>
      <c r="D54" s="25"/>
      <c r="E54" s="107">
        <v>0</v>
      </c>
      <c r="F54" s="106"/>
      <c r="G54" s="107">
        <v>0</v>
      </c>
      <c r="H54" s="106"/>
      <c r="I54" s="108">
        <f t="shared" si="0"/>
        <v>0</v>
      </c>
      <c r="J54" s="106"/>
      <c r="K54" s="107">
        <v>0</v>
      </c>
      <c r="L54" s="106"/>
      <c r="M54" s="107">
        <v>8740000000</v>
      </c>
      <c r="N54" s="106"/>
      <c r="O54" s="107">
        <v>-11621594340</v>
      </c>
      <c r="P54" s="106"/>
      <c r="Q54" s="107">
        <v>-14152264338</v>
      </c>
      <c r="R54" s="106"/>
      <c r="S54" s="108">
        <f t="shared" si="1"/>
        <v>-17033858678</v>
      </c>
      <c r="T54" s="100"/>
      <c r="U54" s="102">
        <f>S54/درآمد!$F$13</f>
        <v>-2.2488567897089452E-2</v>
      </c>
      <c r="W54" s="25"/>
      <c r="X54" s="19"/>
    </row>
    <row r="55" spans="1:24" ht="21.75" customHeight="1" x14ac:dyDescent="0.2">
      <c r="A55" s="23" t="s">
        <v>158</v>
      </c>
      <c r="C55" s="29">
        <v>0</v>
      </c>
      <c r="D55" s="25"/>
      <c r="E55" s="107">
        <v>0</v>
      </c>
      <c r="F55" s="106"/>
      <c r="G55" s="107">
        <v>0</v>
      </c>
      <c r="H55" s="106"/>
      <c r="I55" s="108">
        <f t="shared" si="0"/>
        <v>0</v>
      </c>
      <c r="J55" s="106"/>
      <c r="K55" s="107">
        <v>0</v>
      </c>
      <c r="L55" s="106"/>
      <c r="M55" s="107">
        <v>0</v>
      </c>
      <c r="N55" s="106"/>
      <c r="O55" s="107">
        <v>0</v>
      </c>
      <c r="P55" s="106"/>
      <c r="Q55" s="107">
        <v>-1162508220</v>
      </c>
      <c r="R55" s="106"/>
      <c r="S55" s="108">
        <f t="shared" si="1"/>
        <v>-1162508220</v>
      </c>
      <c r="T55" s="100"/>
      <c r="U55" s="102">
        <f>S55/درآمد!$F$13</f>
        <v>-1.5347752691032748E-3</v>
      </c>
      <c r="W55" s="25"/>
      <c r="X55" s="19"/>
    </row>
    <row r="56" spans="1:24" ht="21.75" customHeight="1" x14ac:dyDescent="0.2">
      <c r="A56" s="23" t="s">
        <v>159</v>
      </c>
      <c r="C56" s="29">
        <v>0</v>
      </c>
      <c r="D56" s="25"/>
      <c r="E56" s="107">
        <v>0</v>
      </c>
      <c r="F56" s="106"/>
      <c r="G56" s="107">
        <v>0</v>
      </c>
      <c r="H56" s="106"/>
      <c r="I56" s="108">
        <f t="shared" si="0"/>
        <v>0</v>
      </c>
      <c r="J56" s="106"/>
      <c r="K56" s="107">
        <v>0</v>
      </c>
      <c r="L56" s="106"/>
      <c r="M56" s="107">
        <v>2604000000</v>
      </c>
      <c r="N56" s="106"/>
      <c r="O56" s="107">
        <v>0</v>
      </c>
      <c r="P56" s="106"/>
      <c r="Q56" s="107">
        <v>-18841495695</v>
      </c>
      <c r="R56" s="106"/>
      <c r="S56" s="108">
        <f t="shared" si="1"/>
        <v>-16237495695</v>
      </c>
      <c r="T56" s="100"/>
      <c r="U56" s="102">
        <f>S56/درآمد!$F$13</f>
        <v>-2.1437187622515813E-2</v>
      </c>
      <c r="W56" s="25"/>
      <c r="X56" s="19"/>
    </row>
    <row r="57" spans="1:24" ht="21.75" customHeight="1" x14ac:dyDescent="0.2">
      <c r="A57" s="23" t="s">
        <v>160</v>
      </c>
      <c r="C57" s="29">
        <v>0</v>
      </c>
      <c r="D57" s="25"/>
      <c r="E57" s="107">
        <v>0</v>
      </c>
      <c r="F57" s="106"/>
      <c r="G57" s="107">
        <v>0</v>
      </c>
      <c r="H57" s="106"/>
      <c r="I57" s="108">
        <f t="shared" si="0"/>
        <v>0</v>
      </c>
      <c r="J57" s="106"/>
      <c r="K57" s="107">
        <v>0</v>
      </c>
      <c r="L57" s="106"/>
      <c r="M57" s="107">
        <v>1972300000</v>
      </c>
      <c r="N57" s="106"/>
      <c r="O57" s="107">
        <v>0</v>
      </c>
      <c r="P57" s="106"/>
      <c r="Q57" s="107">
        <v>-4666030400</v>
      </c>
      <c r="R57" s="106"/>
      <c r="S57" s="108">
        <f t="shared" si="1"/>
        <v>-2693730400</v>
      </c>
      <c r="T57" s="100"/>
      <c r="U57" s="102">
        <f>S57/درآمد!$F$13</f>
        <v>-3.5563368313659511E-3</v>
      </c>
      <c r="W57" s="25"/>
      <c r="X57" s="19"/>
    </row>
    <row r="58" spans="1:24" ht="21.75" customHeight="1" x14ac:dyDescent="0.2">
      <c r="A58" s="23" t="s">
        <v>68</v>
      </c>
      <c r="C58" s="29">
        <v>0</v>
      </c>
      <c r="D58" s="25"/>
      <c r="E58" s="107">
        <v>-278753111</v>
      </c>
      <c r="F58" s="106"/>
      <c r="G58" s="107">
        <v>0</v>
      </c>
      <c r="H58" s="106"/>
      <c r="I58" s="108">
        <f t="shared" si="0"/>
        <v>-278753111</v>
      </c>
      <c r="J58" s="106"/>
      <c r="K58" s="107">
        <v>-0.11</v>
      </c>
      <c r="L58" s="106"/>
      <c r="M58" s="107">
        <v>544508000</v>
      </c>
      <c r="N58" s="106"/>
      <c r="O58" s="107">
        <v>1178431323</v>
      </c>
      <c r="P58" s="106"/>
      <c r="Q58" s="107">
        <v>-160107016</v>
      </c>
      <c r="R58" s="106"/>
      <c r="S58" s="108">
        <f t="shared" si="1"/>
        <v>1562832307</v>
      </c>
      <c r="T58" s="100"/>
      <c r="U58" s="102">
        <f>S58/درآمد!$F$13</f>
        <v>2.0632941197948835E-3</v>
      </c>
      <c r="W58" s="25"/>
      <c r="X58" s="19"/>
    </row>
    <row r="59" spans="1:24" ht="21.75" customHeight="1" x14ac:dyDescent="0.2">
      <c r="A59" s="23" t="s">
        <v>161</v>
      </c>
      <c r="C59" s="29">
        <v>0</v>
      </c>
      <c r="D59" s="25"/>
      <c r="E59" s="107">
        <v>0</v>
      </c>
      <c r="F59" s="106"/>
      <c r="G59" s="107">
        <v>0</v>
      </c>
      <c r="H59" s="106"/>
      <c r="I59" s="108">
        <f t="shared" si="0"/>
        <v>0</v>
      </c>
      <c r="J59" s="106"/>
      <c r="K59" s="107">
        <v>0</v>
      </c>
      <c r="L59" s="106"/>
      <c r="M59" s="107">
        <v>123325440</v>
      </c>
      <c r="N59" s="106"/>
      <c r="O59" s="107">
        <v>0</v>
      </c>
      <c r="P59" s="106"/>
      <c r="Q59" s="107">
        <v>-375946750</v>
      </c>
      <c r="R59" s="106"/>
      <c r="S59" s="108">
        <f t="shared" si="1"/>
        <v>-252621310</v>
      </c>
      <c r="T59" s="100"/>
      <c r="U59" s="102">
        <f>S59/درآمد!$F$13</f>
        <v>-3.3351758926614025E-4</v>
      </c>
      <c r="W59" s="25"/>
      <c r="X59" s="19"/>
    </row>
    <row r="60" spans="1:24" ht="21.75" customHeight="1" x14ac:dyDescent="0.2">
      <c r="A60" s="23" t="s">
        <v>162</v>
      </c>
      <c r="C60" s="29">
        <v>0</v>
      </c>
      <c r="D60" s="25"/>
      <c r="E60" s="107">
        <v>0</v>
      </c>
      <c r="F60" s="106"/>
      <c r="G60" s="107">
        <v>0</v>
      </c>
      <c r="H60" s="106"/>
      <c r="I60" s="108">
        <f t="shared" si="0"/>
        <v>0</v>
      </c>
      <c r="J60" s="106"/>
      <c r="K60" s="107">
        <v>0</v>
      </c>
      <c r="L60" s="106"/>
      <c r="M60" s="107">
        <v>56000000</v>
      </c>
      <c r="N60" s="106"/>
      <c r="O60" s="107">
        <v>0</v>
      </c>
      <c r="P60" s="106"/>
      <c r="Q60" s="107">
        <v>63372075</v>
      </c>
      <c r="R60" s="106"/>
      <c r="S60" s="108">
        <f t="shared" si="1"/>
        <v>119372075</v>
      </c>
      <c r="T60" s="100"/>
      <c r="U60" s="102">
        <f>S60/درآمد!$F$13</f>
        <v>1.5759829081599209E-4</v>
      </c>
      <c r="W60" s="25"/>
      <c r="X60" s="19"/>
    </row>
    <row r="61" spans="1:24" ht="21.75" customHeight="1" x14ac:dyDescent="0.2">
      <c r="A61" s="23" t="s">
        <v>46</v>
      </c>
      <c r="C61" s="29">
        <v>0</v>
      </c>
      <c r="D61" s="25"/>
      <c r="E61" s="107">
        <v>34856773567</v>
      </c>
      <c r="F61" s="106"/>
      <c r="G61" s="107">
        <v>0</v>
      </c>
      <c r="H61" s="106"/>
      <c r="I61" s="108">
        <f t="shared" si="0"/>
        <v>34856773567</v>
      </c>
      <c r="J61" s="106"/>
      <c r="K61" s="107">
        <v>13.94</v>
      </c>
      <c r="L61" s="106"/>
      <c r="M61" s="107">
        <v>0</v>
      </c>
      <c r="N61" s="106"/>
      <c r="O61" s="107">
        <v>36331888180</v>
      </c>
      <c r="P61" s="106"/>
      <c r="Q61" s="107">
        <v>-353751835</v>
      </c>
      <c r="R61" s="106"/>
      <c r="S61" s="108">
        <f t="shared" si="1"/>
        <v>35978136345</v>
      </c>
      <c r="T61" s="100"/>
      <c r="U61" s="102">
        <f>S61/درآمد!$F$13</f>
        <v>4.7499323394660974E-2</v>
      </c>
      <c r="W61" s="25"/>
      <c r="X61" s="19"/>
    </row>
    <row r="62" spans="1:24" ht="21.75" customHeight="1" x14ac:dyDescent="0.2">
      <c r="A62" s="23" t="s">
        <v>71</v>
      </c>
      <c r="C62" s="29">
        <v>0</v>
      </c>
      <c r="D62" s="25"/>
      <c r="E62" s="107">
        <v>1883080554</v>
      </c>
      <c r="F62" s="106"/>
      <c r="G62" s="107">
        <v>0</v>
      </c>
      <c r="H62" s="106"/>
      <c r="I62" s="108">
        <f t="shared" si="0"/>
        <v>1883080554</v>
      </c>
      <c r="J62" s="106"/>
      <c r="K62" s="107">
        <v>0.75</v>
      </c>
      <c r="L62" s="106"/>
      <c r="M62" s="107">
        <v>0</v>
      </c>
      <c r="N62" s="106"/>
      <c r="O62" s="107">
        <v>2375621703</v>
      </c>
      <c r="P62" s="106"/>
      <c r="Q62" s="107">
        <v>-4534795662</v>
      </c>
      <c r="R62" s="106"/>
      <c r="S62" s="108">
        <f t="shared" si="1"/>
        <v>-2159173959</v>
      </c>
      <c r="T62" s="100"/>
      <c r="U62" s="102">
        <f>S62/درآمد!$F$13</f>
        <v>-2.850600741528527E-3</v>
      </c>
      <c r="W62" s="25"/>
      <c r="X62" s="19"/>
    </row>
    <row r="63" spans="1:24" ht="21.75" customHeight="1" x14ac:dyDescent="0.2">
      <c r="A63" s="23" t="s">
        <v>70</v>
      </c>
      <c r="C63" s="29">
        <v>20940815777</v>
      </c>
      <c r="D63" s="25"/>
      <c r="E63" s="107">
        <v>3367176460</v>
      </c>
      <c r="F63" s="106"/>
      <c r="G63" s="107">
        <v>0</v>
      </c>
      <c r="H63" s="106"/>
      <c r="I63" s="108">
        <f t="shared" si="0"/>
        <v>24307992237</v>
      </c>
      <c r="J63" s="106"/>
      <c r="K63" s="107">
        <v>9.7200000000000006</v>
      </c>
      <c r="L63" s="106"/>
      <c r="M63" s="107">
        <v>21141618120</v>
      </c>
      <c r="N63" s="106"/>
      <c r="O63" s="107">
        <v>63809369635</v>
      </c>
      <c r="P63" s="106"/>
      <c r="Q63" s="107">
        <v>3915230750</v>
      </c>
      <c r="R63" s="106"/>
      <c r="S63" s="108">
        <f t="shared" si="1"/>
        <v>88866218505</v>
      </c>
      <c r="T63" s="100"/>
      <c r="U63" s="102">
        <f>S63/درآمد!$F$13</f>
        <v>0.11732362152260892</v>
      </c>
      <c r="W63" s="25"/>
      <c r="X63" s="19"/>
    </row>
    <row r="64" spans="1:24" ht="21.75" customHeight="1" x14ac:dyDescent="0.2">
      <c r="A64" s="23" t="s">
        <v>164</v>
      </c>
      <c r="C64" s="29">
        <v>0</v>
      </c>
      <c r="D64" s="25"/>
      <c r="E64" s="107">
        <v>0</v>
      </c>
      <c r="F64" s="106"/>
      <c r="G64" s="107">
        <v>0</v>
      </c>
      <c r="H64" s="106"/>
      <c r="I64" s="108">
        <f t="shared" si="0"/>
        <v>0</v>
      </c>
      <c r="J64" s="106"/>
      <c r="K64" s="107">
        <v>0</v>
      </c>
      <c r="L64" s="106"/>
      <c r="M64" s="107">
        <v>0</v>
      </c>
      <c r="N64" s="106"/>
      <c r="O64" s="107">
        <v>0</v>
      </c>
      <c r="P64" s="106"/>
      <c r="Q64" s="107">
        <v>-304368368</v>
      </c>
      <c r="R64" s="106"/>
      <c r="S64" s="108">
        <f t="shared" si="1"/>
        <v>-304368368</v>
      </c>
      <c r="T64" s="100"/>
      <c r="U64" s="102">
        <f>S64/درآمد!$F$13</f>
        <v>-4.0183547597084912E-4</v>
      </c>
      <c r="W64" s="25"/>
      <c r="X64" s="19"/>
    </row>
    <row r="65" spans="1:24" ht="21.75" customHeight="1" x14ac:dyDescent="0.2">
      <c r="A65" s="23" t="s">
        <v>165</v>
      </c>
      <c r="C65" s="29">
        <v>0</v>
      </c>
      <c r="D65" s="25"/>
      <c r="E65" s="107">
        <v>0</v>
      </c>
      <c r="F65" s="106"/>
      <c r="G65" s="107">
        <v>0</v>
      </c>
      <c r="H65" s="106"/>
      <c r="I65" s="108">
        <f t="shared" si="0"/>
        <v>0</v>
      </c>
      <c r="J65" s="106"/>
      <c r="K65" s="107">
        <v>0</v>
      </c>
      <c r="L65" s="106"/>
      <c r="M65" s="107">
        <v>0</v>
      </c>
      <c r="N65" s="106"/>
      <c r="O65" s="107">
        <v>0</v>
      </c>
      <c r="P65" s="106"/>
      <c r="Q65" s="107">
        <v>18747647</v>
      </c>
      <c r="R65" s="106"/>
      <c r="S65" s="108">
        <f t="shared" si="1"/>
        <v>18747647</v>
      </c>
      <c r="T65" s="100"/>
      <c r="U65" s="102">
        <f>S65/درآمد!$F$13</f>
        <v>2.4751158292436163E-5</v>
      </c>
      <c r="W65" s="25"/>
      <c r="X65" s="19"/>
    </row>
    <row r="66" spans="1:24" ht="21.75" customHeight="1" x14ac:dyDescent="0.2">
      <c r="A66" s="23" t="s">
        <v>166</v>
      </c>
      <c r="C66" s="29">
        <v>0</v>
      </c>
      <c r="D66" s="25"/>
      <c r="E66" s="107">
        <v>0</v>
      </c>
      <c r="F66" s="106"/>
      <c r="G66" s="107">
        <v>0</v>
      </c>
      <c r="H66" s="106"/>
      <c r="I66" s="108">
        <f t="shared" si="0"/>
        <v>0</v>
      </c>
      <c r="J66" s="106"/>
      <c r="K66" s="107">
        <v>0</v>
      </c>
      <c r="L66" s="106"/>
      <c r="M66" s="107">
        <v>0</v>
      </c>
      <c r="N66" s="106"/>
      <c r="O66" s="107">
        <v>0</v>
      </c>
      <c r="P66" s="106"/>
      <c r="Q66" s="107">
        <v>89349000</v>
      </c>
      <c r="R66" s="106"/>
      <c r="S66" s="108">
        <f t="shared" si="1"/>
        <v>89349000</v>
      </c>
      <c r="T66" s="100"/>
      <c r="U66" s="102">
        <f>S66/درآمد!$F$13</f>
        <v>1.1796100290723837E-4</v>
      </c>
      <c r="W66" s="25"/>
      <c r="X66" s="19"/>
    </row>
    <row r="67" spans="1:24" ht="21.75" customHeight="1" x14ac:dyDescent="0.2">
      <c r="A67" s="23" t="s">
        <v>65</v>
      </c>
      <c r="C67" s="29">
        <v>0</v>
      </c>
      <c r="D67" s="25"/>
      <c r="E67" s="107">
        <v>908559910</v>
      </c>
      <c r="F67" s="106"/>
      <c r="G67" s="107">
        <v>0</v>
      </c>
      <c r="H67" s="106"/>
      <c r="I67" s="108">
        <f t="shared" si="0"/>
        <v>908559910</v>
      </c>
      <c r="J67" s="106"/>
      <c r="K67" s="107">
        <v>0.36</v>
      </c>
      <c r="L67" s="106"/>
      <c r="M67" s="107">
        <v>2939425020</v>
      </c>
      <c r="N67" s="106"/>
      <c r="O67" s="107">
        <v>2934793480</v>
      </c>
      <c r="P67" s="106"/>
      <c r="Q67" s="107">
        <v>75705644</v>
      </c>
      <c r="R67" s="106"/>
      <c r="S67" s="108">
        <f t="shared" si="1"/>
        <v>5949924144</v>
      </c>
      <c r="T67" s="100"/>
      <c r="U67" s="102">
        <f>S67/درآمد!$F$13</f>
        <v>7.8552532121034559E-3</v>
      </c>
      <c r="W67" s="25"/>
      <c r="X67" s="19"/>
    </row>
    <row r="68" spans="1:24" ht="21.75" customHeight="1" x14ac:dyDescent="0.2">
      <c r="A68" s="23" t="s">
        <v>42</v>
      </c>
      <c r="C68" s="29">
        <v>0</v>
      </c>
      <c r="D68" s="25"/>
      <c r="E68" s="107">
        <v>11772335</v>
      </c>
      <c r="F68" s="106"/>
      <c r="G68" s="107">
        <v>0</v>
      </c>
      <c r="H68" s="106"/>
      <c r="I68" s="108">
        <f t="shared" si="0"/>
        <v>11772335</v>
      </c>
      <c r="J68" s="106"/>
      <c r="K68" s="107">
        <v>0</v>
      </c>
      <c r="L68" s="106"/>
      <c r="M68" s="107">
        <v>280000000</v>
      </c>
      <c r="N68" s="106"/>
      <c r="O68" s="107">
        <v>-1858215377</v>
      </c>
      <c r="P68" s="106"/>
      <c r="Q68" s="107">
        <v>-2050277547</v>
      </c>
      <c r="R68" s="106"/>
      <c r="S68" s="108">
        <f t="shared" si="1"/>
        <v>-3628492924</v>
      </c>
      <c r="T68" s="100"/>
      <c r="U68" s="102">
        <f>S68/درآمد!$F$13</f>
        <v>-4.7904359797743441E-3</v>
      </c>
      <c r="W68" s="25"/>
      <c r="X68" s="19"/>
    </row>
    <row r="69" spans="1:24" ht="21.75" customHeight="1" x14ac:dyDescent="0.2">
      <c r="A69" s="23" t="s">
        <v>167</v>
      </c>
      <c r="C69" s="29">
        <v>0</v>
      </c>
      <c r="D69" s="25"/>
      <c r="E69" s="107">
        <v>0</v>
      </c>
      <c r="F69" s="106"/>
      <c r="G69" s="107">
        <v>0</v>
      </c>
      <c r="H69" s="106"/>
      <c r="I69" s="108">
        <f t="shared" si="0"/>
        <v>0</v>
      </c>
      <c r="J69" s="106"/>
      <c r="K69" s="107">
        <v>0</v>
      </c>
      <c r="L69" s="106"/>
      <c r="M69" s="107">
        <v>0</v>
      </c>
      <c r="N69" s="106"/>
      <c r="O69" s="107">
        <v>0</v>
      </c>
      <c r="P69" s="106"/>
      <c r="Q69" s="107">
        <v>20930004</v>
      </c>
      <c r="R69" s="106"/>
      <c r="S69" s="108">
        <f t="shared" si="1"/>
        <v>20930004</v>
      </c>
      <c r="T69" s="100"/>
      <c r="U69" s="102">
        <f>S69/درآمد!$F$13</f>
        <v>2.7632365921191177E-5</v>
      </c>
      <c r="W69" s="25"/>
      <c r="X69" s="19"/>
    </row>
    <row r="70" spans="1:24" ht="21.75" customHeight="1" x14ac:dyDescent="0.2">
      <c r="A70" s="23" t="s">
        <v>168</v>
      </c>
      <c r="C70" s="29">
        <v>0</v>
      </c>
      <c r="D70" s="25"/>
      <c r="E70" s="107">
        <v>0</v>
      </c>
      <c r="F70" s="106"/>
      <c r="G70" s="107">
        <v>0</v>
      </c>
      <c r="H70" s="106"/>
      <c r="I70" s="108">
        <f t="shared" si="0"/>
        <v>0</v>
      </c>
      <c r="J70" s="106"/>
      <c r="K70" s="107">
        <v>0</v>
      </c>
      <c r="L70" s="106"/>
      <c r="M70" s="107">
        <v>1924831540</v>
      </c>
      <c r="N70" s="106"/>
      <c r="O70" s="107">
        <v>0</v>
      </c>
      <c r="P70" s="106"/>
      <c r="Q70" s="107">
        <v>-8841605329</v>
      </c>
      <c r="R70" s="106"/>
      <c r="S70" s="108">
        <f t="shared" si="1"/>
        <v>-6916773789</v>
      </c>
      <c r="T70" s="100"/>
      <c r="U70" s="102">
        <f>S70/درآمد!$F$13</f>
        <v>-9.1317146586188894E-3</v>
      </c>
      <c r="W70" s="25"/>
      <c r="X70" s="19"/>
    </row>
    <row r="71" spans="1:24" ht="21.75" customHeight="1" x14ac:dyDescent="0.2">
      <c r="A71" s="23" t="s">
        <v>78</v>
      </c>
      <c r="C71" s="29">
        <v>0</v>
      </c>
      <c r="D71" s="25"/>
      <c r="E71" s="107">
        <v>6293363461</v>
      </c>
      <c r="F71" s="106"/>
      <c r="G71" s="107">
        <v>0</v>
      </c>
      <c r="H71" s="106"/>
      <c r="I71" s="108">
        <f t="shared" si="0"/>
        <v>6293363461</v>
      </c>
      <c r="J71" s="106"/>
      <c r="K71" s="107">
        <v>2.52</v>
      </c>
      <c r="L71" s="106"/>
      <c r="M71" s="107">
        <v>17680270080</v>
      </c>
      <c r="N71" s="106"/>
      <c r="O71" s="107">
        <v>13743594723</v>
      </c>
      <c r="P71" s="106"/>
      <c r="Q71" s="107">
        <v>21145057020</v>
      </c>
      <c r="R71" s="106"/>
      <c r="S71" s="108">
        <f t="shared" si="1"/>
        <v>52568921823</v>
      </c>
      <c r="T71" s="100"/>
      <c r="U71" s="102">
        <f>S71/درآمد!$F$13</f>
        <v>6.9402933888384755E-2</v>
      </c>
      <c r="W71" s="25"/>
      <c r="X71" s="19"/>
    </row>
    <row r="72" spans="1:24" ht="21.75" customHeight="1" x14ac:dyDescent="0.2">
      <c r="A72" s="23" t="s">
        <v>169</v>
      </c>
      <c r="C72" s="29">
        <v>0</v>
      </c>
      <c r="D72" s="25"/>
      <c r="E72" s="107">
        <v>0</v>
      </c>
      <c r="F72" s="106"/>
      <c r="G72" s="107">
        <v>0</v>
      </c>
      <c r="H72" s="106"/>
      <c r="I72" s="108">
        <f t="shared" si="0"/>
        <v>0</v>
      </c>
      <c r="J72" s="106"/>
      <c r="K72" s="107">
        <v>0</v>
      </c>
      <c r="L72" s="106"/>
      <c r="M72" s="107">
        <v>0</v>
      </c>
      <c r="N72" s="106"/>
      <c r="O72" s="107">
        <v>0</v>
      </c>
      <c r="P72" s="106"/>
      <c r="Q72" s="107">
        <v>638296412</v>
      </c>
      <c r="R72" s="106"/>
      <c r="S72" s="108">
        <f t="shared" si="1"/>
        <v>638296412</v>
      </c>
      <c r="T72" s="100"/>
      <c r="U72" s="102">
        <f>S72/درآمد!$F$13</f>
        <v>8.4269644776787452E-4</v>
      </c>
      <c r="W72" s="25"/>
      <c r="X72" s="19"/>
    </row>
    <row r="73" spans="1:24" ht="21.75" customHeight="1" x14ac:dyDescent="0.2">
      <c r="A73" s="23" t="s">
        <v>38</v>
      </c>
      <c r="C73" s="29">
        <v>0</v>
      </c>
      <c r="D73" s="25"/>
      <c r="E73" s="107">
        <v>12154007557</v>
      </c>
      <c r="F73" s="106"/>
      <c r="G73" s="107">
        <v>0</v>
      </c>
      <c r="H73" s="106"/>
      <c r="I73" s="108">
        <f t="shared" si="0"/>
        <v>12154007557</v>
      </c>
      <c r="J73" s="106"/>
      <c r="K73" s="107">
        <v>4.8600000000000003</v>
      </c>
      <c r="L73" s="106"/>
      <c r="M73" s="107">
        <v>12939650232</v>
      </c>
      <c r="N73" s="106"/>
      <c r="O73" s="107">
        <v>29443838574</v>
      </c>
      <c r="P73" s="106"/>
      <c r="Q73" s="107">
        <v>9611960471</v>
      </c>
      <c r="R73" s="106"/>
      <c r="S73" s="108">
        <f t="shared" ref="S73:S133" si="2">M73+O73+Q73</f>
        <v>51995449277</v>
      </c>
      <c r="T73" s="100"/>
      <c r="U73" s="102">
        <f>S73/درآمد!$F$13</f>
        <v>6.8645819688271409E-2</v>
      </c>
      <c r="W73" s="25"/>
      <c r="X73" s="19"/>
    </row>
    <row r="74" spans="1:24" ht="21.75" customHeight="1" x14ac:dyDescent="0.2">
      <c r="A74" s="23" t="s">
        <v>170</v>
      </c>
      <c r="C74" s="29">
        <v>0</v>
      </c>
      <c r="D74" s="25"/>
      <c r="E74" s="107">
        <v>0</v>
      </c>
      <c r="F74" s="106"/>
      <c r="G74" s="107">
        <v>0</v>
      </c>
      <c r="H74" s="106"/>
      <c r="I74" s="108">
        <f t="shared" ref="I74:I133" si="3">C74+E74+G74</f>
        <v>0</v>
      </c>
      <c r="J74" s="106"/>
      <c r="K74" s="107">
        <v>0</v>
      </c>
      <c r="L74" s="106"/>
      <c r="M74" s="107">
        <v>0</v>
      </c>
      <c r="N74" s="106"/>
      <c r="O74" s="107">
        <v>0</v>
      </c>
      <c r="P74" s="106"/>
      <c r="Q74" s="107">
        <v>-812169217</v>
      </c>
      <c r="R74" s="106"/>
      <c r="S74" s="108">
        <f t="shared" si="2"/>
        <v>-812169217</v>
      </c>
      <c r="T74" s="100"/>
      <c r="U74" s="102">
        <f>S74/درآمد!$F$13</f>
        <v>-1.0722480986659784E-3</v>
      </c>
      <c r="W74" s="25"/>
      <c r="X74" s="19"/>
    </row>
    <row r="75" spans="1:24" ht="21.75" customHeight="1" x14ac:dyDescent="0.2">
      <c r="A75" s="23" t="s">
        <v>37</v>
      </c>
      <c r="C75" s="29">
        <v>0</v>
      </c>
      <c r="D75" s="25"/>
      <c r="E75" s="107">
        <v>0</v>
      </c>
      <c r="F75" s="106"/>
      <c r="G75" s="107">
        <v>0</v>
      </c>
      <c r="H75" s="106"/>
      <c r="I75" s="108">
        <f t="shared" si="3"/>
        <v>0</v>
      </c>
      <c r="J75" s="106"/>
      <c r="K75" s="107">
        <v>0</v>
      </c>
      <c r="L75" s="106"/>
      <c r="M75" s="107">
        <v>15644040000</v>
      </c>
      <c r="N75" s="106"/>
      <c r="O75" s="107">
        <v>46193716364</v>
      </c>
      <c r="P75" s="106"/>
      <c r="Q75" s="107">
        <v>6782132730</v>
      </c>
      <c r="R75" s="106"/>
      <c r="S75" s="108">
        <f t="shared" si="2"/>
        <v>68619889094</v>
      </c>
      <c r="T75" s="100"/>
      <c r="U75" s="102">
        <f>S75/درآمد!$F$13</f>
        <v>9.0593861564334327E-2</v>
      </c>
      <c r="W75" s="25"/>
      <c r="X75" s="19"/>
    </row>
    <row r="76" spans="1:24" ht="21.75" customHeight="1" x14ac:dyDescent="0.2">
      <c r="A76" s="23" t="s">
        <v>172</v>
      </c>
      <c r="C76" s="29">
        <v>0</v>
      </c>
      <c r="D76" s="25"/>
      <c r="E76" s="107">
        <v>0</v>
      </c>
      <c r="F76" s="106"/>
      <c r="G76" s="107">
        <v>0</v>
      </c>
      <c r="H76" s="106"/>
      <c r="I76" s="108">
        <f t="shared" si="3"/>
        <v>0</v>
      </c>
      <c r="J76" s="106"/>
      <c r="K76" s="107">
        <v>0</v>
      </c>
      <c r="L76" s="106"/>
      <c r="M76" s="107">
        <v>0</v>
      </c>
      <c r="N76" s="106"/>
      <c r="O76" s="107">
        <v>0</v>
      </c>
      <c r="P76" s="106"/>
      <c r="Q76" s="107">
        <v>177533499</v>
      </c>
      <c r="R76" s="106"/>
      <c r="S76" s="108">
        <f t="shared" si="2"/>
        <v>177533499</v>
      </c>
      <c r="T76" s="100"/>
      <c r="U76" s="102">
        <f>S76/درآمد!$F$13</f>
        <v>2.3438459962250499E-4</v>
      </c>
      <c r="W76" s="25"/>
      <c r="X76" s="19"/>
    </row>
    <row r="77" spans="1:24" ht="21.75" customHeight="1" x14ac:dyDescent="0.2">
      <c r="A77" s="23" t="s">
        <v>173</v>
      </c>
      <c r="C77" s="29">
        <v>0</v>
      </c>
      <c r="D77" s="25"/>
      <c r="E77" s="107">
        <v>0</v>
      </c>
      <c r="F77" s="106"/>
      <c r="G77" s="107">
        <v>0</v>
      </c>
      <c r="H77" s="106"/>
      <c r="I77" s="108">
        <f t="shared" si="3"/>
        <v>0</v>
      </c>
      <c r="J77" s="106"/>
      <c r="K77" s="107">
        <v>0</v>
      </c>
      <c r="L77" s="106"/>
      <c r="M77" s="107">
        <v>0</v>
      </c>
      <c r="N77" s="106"/>
      <c r="O77" s="107">
        <v>0</v>
      </c>
      <c r="P77" s="106"/>
      <c r="Q77" s="107">
        <v>98781518</v>
      </c>
      <c r="R77" s="106"/>
      <c r="S77" s="108">
        <f t="shared" si="2"/>
        <v>98781518</v>
      </c>
      <c r="T77" s="100"/>
      <c r="U77" s="102">
        <f>S77/درآمد!$F$13</f>
        <v>1.3041407214383393E-4</v>
      </c>
      <c r="W77" s="25"/>
      <c r="X77" s="19"/>
    </row>
    <row r="78" spans="1:24" ht="21.75" customHeight="1" x14ac:dyDescent="0.2">
      <c r="A78" s="23" t="s">
        <v>45</v>
      </c>
      <c r="C78" s="29">
        <v>0</v>
      </c>
      <c r="D78" s="25"/>
      <c r="E78" s="107">
        <v>24020627248</v>
      </c>
      <c r="F78" s="106"/>
      <c r="G78" s="107">
        <v>0</v>
      </c>
      <c r="H78" s="106"/>
      <c r="I78" s="108">
        <f t="shared" si="3"/>
        <v>24020627248</v>
      </c>
      <c r="J78" s="106"/>
      <c r="K78" s="107">
        <v>9.61</v>
      </c>
      <c r="L78" s="106"/>
      <c r="M78" s="107">
        <v>4220000000</v>
      </c>
      <c r="N78" s="106"/>
      <c r="O78" s="107">
        <v>33998684929</v>
      </c>
      <c r="P78" s="106"/>
      <c r="Q78" s="107">
        <v>1468020756</v>
      </c>
      <c r="R78" s="106"/>
      <c r="S78" s="108">
        <f t="shared" si="2"/>
        <v>39686705685</v>
      </c>
      <c r="T78" s="100"/>
      <c r="U78" s="102">
        <f>S78/درآمد!$F$13</f>
        <v>5.2395478457363802E-2</v>
      </c>
      <c r="W78" s="25"/>
      <c r="X78" s="19"/>
    </row>
    <row r="79" spans="1:24" ht="21.75" customHeight="1" x14ac:dyDescent="0.2">
      <c r="A79" s="23" t="s">
        <v>32</v>
      </c>
      <c r="C79" s="29">
        <v>0</v>
      </c>
      <c r="D79" s="25"/>
      <c r="E79" s="107">
        <v>0</v>
      </c>
      <c r="F79" s="106"/>
      <c r="G79" s="107">
        <v>0</v>
      </c>
      <c r="H79" s="106"/>
      <c r="I79" s="108">
        <f t="shared" si="3"/>
        <v>0</v>
      </c>
      <c r="J79" s="106"/>
      <c r="K79" s="107">
        <v>0</v>
      </c>
      <c r="L79" s="106"/>
      <c r="M79" s="107">
        <v>5317432800</v>
      </c>
      <c r="N79" s="106"/>
      <c r="O79" s="107">
        <v>287845930</v>
      </c>
      <c r="P79" s="106"/>
      <c r="Q79" s="107">
        <v>-609739434</v>
      </c>
      <c r="R79" s="106"/>
      <c r="S79" s="108">
        <f t="shared" si="2"/>
        <v>4995539296</v>
      </c>
      <c r="T79" s="100"/>
      <c r="U79" s="102">
        <f>S79/درآمد!$F$13</f>
        <v>6.5952481328126729E-3</v>
      </c>
      <c r="W79" s="25"/>
      <c r="X79" s="19"/>
    </row>
    <row r="80" spans="1:24" ht="21.75" customHeight="1" x14ac:dyDescent="0.2">
      <c r="A80" s="23" t="s">
        <v>27</v>
      </c>
      <c r="C80" s="29">
        <v>0</v>
      </c>
      <c r="D80" s="25"/>
      <c r="E80" s="107">
        <v>2003010750</v>
      </c>
      <c r="F80" s="106"/>
      <c r="G80" s="107">
        <v>0</v>
      </c>
      <c r="H80" s="106"/>
      <c r="I80" s="108">
        <f t="shared" si="3"/>
        <v>2003010750</v>
      </c>
      <c r="J80" s="106"/>
      <c r="K80" s="107">
        <v>0.8</v>
      </c>
      <c r="L80" s="106"/>
      <c r="M80" s="107">
        <v>2509000000</v>
      </c>
      <c r="N80" s="106"/>
      <c r="O80" s="107">
        <v>7391446547</v>
      </c>
      <c r="P80" s="106"/>
      <c r="Q80" s="107">
        <v>-2412647</v>
      </c>
      <c r="R80" s="106"/>
      <c r="S80" s="108">
        <f t="shared" si="2"/>
        <v>9898033900</v>
      </c>
      <c r="T80" s="100"/>
      <c r="U80" s="102">
        <f>S80/درآمد!$F$13</f>
        <v>1.3067656108673224E-2</v>
      </c>
      <c r="W80" s="25"/>
      <c r="X80" s="19"/>
    </row>
    <row r="81" spans="1:24" ht="21.75" customHeight="1" x14ac:dyDescent="0.2">
      <c r="A81" s="23" t="s">
        <v>174</v>
      </c>
      <c r="C81" s="29">
        <v>0</v>
      </c>
      <c r="D81" s="25"/>
      <c r="E81" s="107">
        <v>0</v>
      </c>
      <c r="F81" s="106"/>
      <c r="G81" s="107">
        <v>0</v>
      </c>
      <c r="H81" s="106"/>
      <c r="I81" s="108">
        <f t="shared" si="3"/>
        <v>0</v>
      </c>
      <c r="J81" s="106"/>
      <c r="K81" s="107">
        <v>0</v>
      </c>
      <c r="L81" s="106"/>
      <c r="M81" s="107">
        <v>0</v>
      </c>
      <c r="N81" s="106"/>
      <c r="O81" s="107">
        <v>0</v>
      </c>
      <c r="P81" s="106"/>
      <c r="Q81" s="107">
        <v>1703306109</v>
      </c>
      <c r="R81" s="106"/>
      <c r="S81" s="108">
        <f t="shared" si="2"/>
        <v>1703306109</v>
      </c>
      <c r="T81" s="100"/>
      <c r="U81" s="102">
        <f>S81/درآمد!$F$13</f>
        <v>2.24875148995138E-3</v>
      </c>
      <c r="W81" s="25"/>
      <c r="X81" s="19"/>
    </row>
    <row r="82" spans="1:24" ht="21.75" customHeight="1" x14ac:dyDescent="0.2">
      <c r="A82" s="23" t="s">
        <v>80</v>
      </c>
      <c r="C82" s="29">
        <v>0</v>
      </c>
      <c r="D82" s="25"/>
      <c r="E82" s="107">
        <v>12760049762</v>
      </c>
      <c r="F82" s="106"/>
      <c r="G82" s="107">
        <v>0</v>
      </c>
      <c r="H82" s="106"/>
      <c r="I82" s="108">
        <f t="shared" si="3"/>
        <v>12760049762</v>
      </c>
      <c r="J82" s="106"/>
      <c r="K82" s="107">
        <v>5.0999999999999996</v>
      </c>
      <c r="L82" s="106"/>
      <c r="M82" s="107">
        <v>2727047100</v>
      </c>
      <c r="N82" s="106"/>
      <c r="O82" s="107">
        <v>20796845869</v>
      </c>
      <c r="P82" s="106"/>
      <c r="Q82" s="107">
        <v>217390124</v>
      </c>
      <c r="R82" s="106"/>
      <c r="S82" s="108">
        <f t="shared" si="2"/>
        <v>23741283093</v>
      </c>
      <c r="T82" s="100"/>
      <c r="U82" s="102">
        <f>S82/درآمد!$F$13</f>
        <v>3.1343893764395149E-2</v>
      </c>
      <c r="W82" s="25"/>
      <c r="X82" s="19"/>
    </row>
    <row r="83" spans="1:24" ht="21.75" customHeight="1" x14ac:dyDescent="0.2">
      <c r="A83" s="23" t="s">
        <v>175</v>
      </c>
      <c r="C83" s="29">
        <v>0</v>
      </c>
      <c r="D83" s="25"/>
      <c r="E83" s="107">
        <v>0</v>
      </c>
      <c r="F83" s="106"/>
      <c r="G83" s="107">
        <v>0</v>
      </c>
      <c r="H83" s="106"/>
      <c r="I83" s="108">
        <f t="shared" si="3"/>
        <v>0</v>
      </c>
      <c r="J83" s="106"/>
      <c r="K83" s="107">
        <v>0</v>
      </c>
      <c r="L83" s="106"/>
      <c r="M83" s="107">
        <v>0</v>
      </c>
      <c r="N83" s="106"/>
      <c r="O83" s="107">
        <v>0</v>
      </c>
      <c r="P83" s="106"/>
      <c r="Q83" s="107">
        <v>-20739556020</v>
      </c>
      <c r="R83" s="106"/>
      <c r="S83" s="108">
        <f t="shared" si="2"/>
        <v>-20739556020</v>
      </c>
      <c r="T83" s="100"/>
      <c r="U83" s="102">
        <f>S83/درآمد!$F$13</f>
        <v>-2.7380931269180998E-2</v>
      </c>
      <c r="W83" s="25"/>
      <c r="X83" s="19"/>
    </row>
    <row r="84" spans="1:24" ht="21.75" customHeight="1" x14ac:dyDescent="0.2">
      <c r="A84" s="23" t="s">
        <v>30</v>
      </c>
      <c r="C84" s="29">
        <v>0</v>
      </c>
      <c r="D84" s="25"/>
      <c r="E84" s="107">
        <v>0</v>
      </c>
      <c r="F84" s="106"/>
      <c r="G84" s="107">
        <v>0</v>
      </c>
      <c r="H84" s="106"/>
      <c r="I84" s="108">
        <f t="shared" si="3"/>
        <v>0</v>
      </c>
      <c r="J84" s="106"/>
      <c r="K84" s="107">
        <v>0</v>
      </c>
      <c r="L84" s="106"/>
      <c r="M84" s="107">
        <v>21252652000</v>
      </c>
      <c r="N84" s="106"/>
      <c r="O84" s="107">
        <v>6699854390</v>
      </c>
      <c r="P84" s="106"/>
      <c r="Q84" s="107">
        <v>9031574061</v>
      </c>
      <c r="R84" s="106"/>
      <c r="S84" s="108">
        <f t="shared" si="2"/>
        <v>36984080451</v>
      </c>
      <c r="T84" s="100"/>
      <c r="U84" s="102">
        <f>S84/درآمد!$F$13</f>
        <v>4.8827398421940352E-2</v>
      </c>
      <c r="W84" s="25"/>
      <c r="X84" s="19"/>
    </row>
    <row r="85" spans="1:24" ht="21.75" customHeight="1" x14ac:dyDescent="0.2">
      <c r="A85" s="23" t="s">
        <v>36</v>
      </c>
      <c r="C85" s="29">
        <v>0</v>
      </c>
      <c r="D85" s="25"/>
      <c r="E85" s="107">
        <v>0</v>
      </c>
      <c r="F85" s="106"/>
      <c r="G85" s="107">
        <v>0</v>
      </c>
      <c r="H85" s="106"/>
      <c r="I85" s="108">
        <f t="shared" si="3"/>
        <v>0</v>
      </c>
      <c r="J85" s="106"/>
      <c r="K85" s="107">
        <v>0</v>
      </c>
      <c r="L85" s="106"/>
      <c r="M85" s="107">
        <v>0</v>
      </c>
      <c r="N85" s="106"/>
      <c r="O85" s="107">
        <v>6827266288</v>
      </c>
      <c r="P85" s="106"/>
      <c r="Q85" s="107">
        <v>1364055842</v>
      </c>
      <c r="R85" s="106"/>
      <c r="S85" s="108">
        <f t="shared" si="2"/>
        <v>8191322130</v>
      </c>
      <c r="T85" s="100"/>
      <c r="U85" s="102">
        <f>S85/درآمد!$F$13</f>
        <v>1.081440837156606E-2</v>
      </c>
      <c r="W85" s="25"/>
      <c r="X85" s="19"/>
    </row>
    <row r="86" spans="1:24" ht="21.75" customHeight="1" x14ac:dyDescent="0.2">
      <c r="A86" s="23" t="s">
        <v>176</v>
      </c>
      <c r="C86" s="29">
        <v>0</v>
      </c>
      <c r="D86" s="25"/>
      <c r="E86" s="107">
        <v>0</v>
      </c>
      <c r="F86" s="106"/>
      <c r="G86" s="107">
        <v>0</v>
      </c>
      <c r="H86" s="106"/>
      <c r="I86" s="108">
        <f t="shared" si="3"/>
        <v>0</v>
      </c>
      <c r="J86" s="106"/>
      <c r="K86" s="107">
        <v>0</v>
      </c>
      <c r="L86" s="106"/>
      <c r="M86" s="107">
        <v>601545000</v>
      </c>
      <c r="N86" s="106"/>
      <c r="O86" s="107">
        <v>0</v>
      </c>
      <c r="P86" s="106"/>
      <c r="Q86" s="107">
        <v>-1403391083</v>
      </c>
      <c r="R86" s="106"/>
      <c r="S86" s="108">
        <f t="shared" si="2"/>
        <v>-801846083</v>
      </c>
      <c r="T86" s="100"/>
      <c r="U86" s="102">
        <f>S86/درآمد!$F$13</f>
        <v>-1.058619213734017E-3</v>
      </c>
      <c r="W86" s="25"/>
      <c r="X86" s="19"/>
    </row>
    <row r="87" spans="1:24" ht="21.75" customHeight="1" x14ac:dyDescent="0.2">
      <c r="A87" s="23" t="s">
        <v>52</v>
      </c>
      <c r="C87" s="29">
        <v>0</v>
      </c>
      <c r="D87" s="25"/>
      <c r="E87" s="107">
        <v>3804741485</v>
      </c>
      <c r="F87" s="106"/>
      <c r="G87" s="107">
        <v>0</v>
      </c>
      <c r="H87" s="106"/>
      <c r="I87" s="108">
        <f t="shared" si="3"/>
        <v>3804741485</v>
      </c>
      <c r="J87" s="106"/>
      <c r="K87" s="107">
        <v>1.52</v>
      </c>
      <c r="L87" s="106"/>
      <c r="M87" s="107">
        <v>18578228900</v>
      </c>
      <c r="N87" s="106"/>
      <c r="O87" s="107">
        <v>34635005462</v>
      </c>
      <c r="P87" s="106"/>
      <c r="Q87" s="107">
        <v>33628042414</v>
      </c>
      <c r="R87" s="106"/>
      <c r="S87" s="108">
        <f t="shared" si="2"/>
        <v>86841276776</v>
      </c>
      <c r="T87" s="100"/>
      <c r="U87" s="102">
        <f>S87/درآمد!$F$13</f>
        <v>0.11465023785651801</v>
      </c>
      <c r="W87" s="25"/>
      <c r="X87" s="19"/>
    </row>
    <row r="88" spans="1:24" ht="21.75" customHeight="1" x14ac:dyDescent="0.2">
      <c r="A88" s="23" t="s">
        <v>177</v>
      </c>
      <c r="C88" s="29">
        <v>0</v>
      </c>
      <c r="D88" s="25"/>
      <c r="E88" s="107">
        <v>0</v>
      </c>
      <c r="F88" s="106"/>
      <c r="G88" s="107">
        <v>0</v>
      </c>
      <c r="H88" s="106"/>
      <c r="I88" s="108">
        <f t="shared" si="3"/>
        <v>0</v>
      </c>
      <c r="J88" s="106"/>
      <c r="K88" s="107">
        <v>0</v>
      </c>
      <c r="L88" s="106"/>
      <c r="M88" s="107">
        <v>0</v>
      </c>
      <c r="N88" s="106"/>
      <c r="O88" s="107">
        <v>0</v>
      </c>
      <c r="P88" s="106"/>
      <c r="Q88" s="107">
        <v>213203845</v>
      </c>
      <c r="R88" s="106"/>
      <c r="S88" s="108">
        <f t="shared" si="2"/>
        <v>213203845</v>
      </c>
      <c r="T88" s="100"/>
      <c r="U88" s="102">
        <f>S88/درآمد!$F$13</f>
        <v>2.8147756975320818E-4</v>
      </c>
      <c r="W88" s="25"/>
      <c r="X88" s="19"/>
    </row>
    <row r="89" spans="1:24" ht="21.75" customHeight="1" x14ac:dyDescent="0.2">
      <c r="A89" s="23" t="s">
        <v>178</v>
      </c>
      <c r="C89" s="29">
        <v>0</v>
      </c>
      <c r="D89" s="25"/>
      <c r="E89" s="107">
        <v>0</v>
      </c>
      <c r="F89" s="106"/>
      <c r="G89" s="107">
        <v>0</v>
      </c>
      <c r="H89" s="106"/>
      <c r="I89" s="108">
        <f t="shared" si="3"/>
        <v>0</v>
      </c>
      <c r="J89" s="106"/>
      <c r="K89" s="107">
        <v>0</v>
      </c>
      <c r="L89" s="106"/>
      <c r="M89" s="107">
        <v>0</v>
      </c>
      <c r="N89" s="106"/>
      <c r="O89" s="107">
        <v>0</v>
      </c>
      <c r="P89" s="106"/>
      <c r="Q89" s="107">
        <v>-2064</v>
      </c>
      <c r="R89" s="106"/>
      <c r="S89" s="108">
        <f>M89+O89+Q89</f>
        <v>-2064</v>
      </c>
      <c r="T89" s="100"/>
      <c r="U89" s="102">
        <f>S89/درآمد!$F$13</f>
        <v>-2.7249494678232549E-9</v>
      </c>
      <c r="W89" s="25"/>
      <c r="X89" s="19"/>
    </row>
    <row r="90" spans="1:24" ht="21.75" customHeight="1" x14ac:dyDescent="0.2">
      <c r="A90" s="23" t="s">
        <v>58</v>
      </c>
      <c r="C90" s="29">
        <v>0</v>
      </c>
      <c r="D90" s="25"/>
      <c r="E90" s="107">
        <v>1363419</v>
      </c>
      <c r="F90" s="106"/>
      <c r="G90" s="107">
        <v>0</v>
      </c>
      <c r="H90" s="106"/>
      <c r="I90" s="108">
        <f t="shared" si="3"/>
        <v>1363419</v>
      </c>
      <c r="J90" s="106"/>
      <c r="K90" s="107">
        <v>0</v>
      </c>
      <c r="L90" s="106"/>
      <c r="M90" s="107">
        <v>789580</v>
      </c>
      <c r="N90" s="106"/>
      <c r="O90" s="107">
        <v>3392155</v>
      </c>
      <c r="P90" s="106"/>
      <c r="Q90" s="107">
        <v>0</v>
      </c>
      <c r="R90" s="106"/>
      <c r="S90" s="108">
        <f t="shared" si="2"/>
        <v>4181735</v>
      </c>
      <c r="T90" s="100"/>
      <c r="U90" s="102">
        <f>S90/درآمد!$F$13</f>
        <v>5.5208413579592434E-6</v>
      </c>
      <c r="W90" s="25"/>
      <c r="X90" s="19"/>
    </row>
    <row r="91" spans="1:24" ht="21.75" customHeight="1" x14ac:dyDescent="0.2">
      <c r="A91" s="23" t="s">
        <v>81</v>
      </c>
      <c r="C91" s="29">
        <v>0</v>
      </c>
      <c r="D91" s="25"/>
      <c r="E91" s="107">
        <v>2980251817</v>
      </c>
      <c r="F91" s="106"/>
      <c r="G91" s="107">
        <v>0</v>
      </c>
      <c r="H91" s="106"/>
      <c r="I91" s="108">
        <f t="shared" si="3"/>
        <v>2980251817</v>
      </c>
      <c r="J91" s="106"/>
      <c r="K91" s="107">
        <v>1.19</v>
      </c>
      <c r="L91" s="106"/>
      <c r="M91" s="107">
        <v>0</v>
      </c>
      <c r="N91" s="106"/>
      <c r="O91" s="107">
        <v>2980251817</v>
      </c>
      <c r="P91" s="106"/>
      <c r="Q91" s="107">
        <v>0</v>
      </c>
      <c r="R91" s="106"/>
      <c r="S91" s="108">
        <f t="shared" si="2"/>
        <v>2980251817</v>
      </c>
      <c r="T91" s="100"/>
      <c r="U91" s="102">
        <f>S91/درآمد!$F$13</f>
        <v>3.9346102726324798E-3</v>
      </c>
      <c r="W91" s="25"/>
      <c r="X91" s="19"/>
    </row>
    <row r="92" spans="1:24" ht="21.75" customHeight="1" x14ac:dyDescent="0.2">
      <c r="A92" s="23" t="s">
        <v>28</v>
      </c>
      <c r="C92" s="29">
        <v>0</v>
      </c>
      <c r="D92" s="25"/>
      <c r="E92" s="107">
        <v>-1255587499</v>
      </c>
      <c r="F92" s="106"/>
      <c r="G92" s="107">
        <v>0</v>
      </c>
      <c r="H92" s="106"/>
      <c r="I92" s="108">
        <f t="shared" si="3"/>
        <v>-1255587499</v>
      </c>
      <c r="J92" s="106"/>
      <c r="K92" s="107">
        <v>-0.5</v>
      </c>
      <c r="L92" s="106"/>
      <c r="M92" s="107">
        <v>0</v>
      </c>
      <c r="N92" s="106"/>
      <c r="O92" s="107">
        <v>-1141084737</v>
      </c>
      <c r="P92" s="106"/>
      <c r="Q92" s="107">
        <v>0</v>
      </c>
      <c r="R92" s="106"/>
      <c r="S92" s="108">
        <f t="shared" si="2"/>
        <v>-1141084737</v>
      </c>
      <c r="T92" s="100"/>
      <c r="U92" s="102">
        <f>S92/درآمد!$F$13</f>
        <v>-1.5064913986576494E-3</v>
      </c>
      <c r="W92" s="25"/>
      <c r="X92" s="19"/>
    </row>
    <row r="93" spans="1:24" ht="21.75" customHeight="1" x14ac:dyDescent="0.2">
      <c r="A93" s="23" t="s">
        <v>19</v>
      </c>
      <c r="C93" s="29">
        <v>0</v>
      </c>
      <c r="D93" s="25"/>
      <c r="E93" s="107">
        <v>73980945</v>
      </c>
      <c r="F93" s="106"/>
      <c r="G93" s="107">
        <v>0</v>
      </c>
      <c r="H93" s="106"/>
      <c r="I93" s="108">
        <f t="shared" si="3"/>
        <v>73980945</v>
      </c>
      <c r="J93" s="106"/>
      <c r="K93" s="107">
        <v>0.03</v>
      </c>
      <c r="L93" s="106"/>
      <c r="M93" s="107">
        <v>0</v>
      </c>
      <c r="N93" s="106"/>
      <c r="O93" s="107">
        <v>1511169910</v>
      </c>
      <c r="P93" s="106"/>
      <c r="Q93" s="107">
        <v>0</v>
      </c>
      <c r="R93" s="106"/>
      <c r="S93" s="108">
        <f t="shared" si="2"/>
        <v>1511169910</v>
      </c>
      <c r="T93" s="100"/>
      <c r="U93" s="102">
        <f>S93/درآمد!$F$13</f>
        <v>1.9950880048667714E-3</v>
      </c>
      <c r="W93" s="25"/>
      <c r="X93" s="19"/>
    </row>
    <row r="94" spans="1:24" ht="21.75" customHeight="1" x14ac:dyDescent="0.2">
      <c r="A94" s="23" t="s">
        <v>87</v>
      </c>
      <c r="C94" s="29">
        <v>0</v>
      </c>
      <c r="D94" s="25"/>
      <c r="E94" s="107">
        <v>1373384537</v>
      </c>
      <c r="F94" s="106"/>
      <c r="G94" s="107">
        <v>0</v>
      </c>
      <c r="H94" s="106"/>
      <c r="I94" s="108">
        <f t="shared" si="3"/>
        <v>1373384537</v>
      </c>
      <c r="J94" s="106"/>
      <c r="K94" s="107">
        <v>0.55000000000000004</v>
      </c>
      <c r="L94" s="106"/>
      <c r="M94" s="107">
        <v>0</v>
      </c>
      <c r="N94" s="106"/>
      <c r="O94" s="107">
        <v>1373384537</v>
      </c>
      <c r="P94" s="106"/>
      <c r="Q94" s="107">
        <v>0</v>
      </c>
      <c r="R94" s="106"/>
      <c r="S94" s="108">
        <f t="shared" si="2"/>
        <v>1373384537</v>
      </c>
      <c r="T94" s="100"/>
      <c r="U94" s="102">
        <f>S94/درآمد!$F$13</f>
        <v>1.8131799724878086E-3</v>
      </c>
      <c r="W94" s="25"/>
      <c r="X94" s="19"/>
    </row>
    <row r="95" spans="1:24" ht="21.75" customHeight="1" x14ac:dyDescent="0.2">
      <c r="A95" s="23" t="s">
        <v>53</v>
      </c>
      <c r="C95" s="29">
        <v>0</v>
      </c>
      <c r="D95" s="25"/>
      <c r="E95" s="107">
        <v>-2200453931</v>
      </c>
      <c r="F95" s="106"/>
      <c r="G95" s="107">
        <v>0</v>
      </c>
      <c r="H95" s="106"/>
      <c r="I95" s="108">
        <f t="shared" si="3"/>
        <v>-2200453931</v>
      </c>
      <c r="J95" s="106"/>
      <c r="K95" s="107">
        <v>-0.88</v>
      </c>
      <c r="L95" s="106"/>
      <c r="M95" s="107">
        <v>0</v>
      </c>
      <c r="N95" s="106"/>
      <c r="O95" s="107">
        <v>-2509225777</v>
      </c>
      <c r="P95" s="106"/>
      <c r="Q95" s="107">
        <v>0</v>
      </c>
      <c r="R95" s="106"/>
      <c r="S95" s="108">
        <f t="shared" si="2"/>
        <v>-2509225777</v>
      </c>
      <c r="T95" s="100"/>
      <c r="U95" s="102">
        <f>S95/درآمد!$F$13</f>
        <v>-3.3127487624440614E-3</v>
      </c>
      <c r="W95" s="25"/>
      <c r="X95" s="19"/>
    </row>
    <row r="96" spans="1:24" ht="21.75" customHeight="1" x14ac:dyDescent="0.2">
      <c r="A96" s="23" t="s">
        <v>49</v>
      </c>
      <c r="C96" s="29">
        <v>0</v>
      </c>
      <c r="D96" s="25"/>
      <c r="E96" s="107">
        <v>-1148127750</v>
      </c>
      <c r="F96" s="106"/>
      <c r="G96" s="107">
        <v>0</v>
      </c>
      <c r="H96" s="106"/>
      <c r="I96" s="108">
        <f t="shared" si="3"/>
        <v>-1148127750</v>
      </c>
      <c r="J96" s="106"/>
      <c r="K96" s="107">
        <v>-0.46</v>
      </c>
      <c r="L96" s="106"/>
      <c r="M96" s="107">
        <v>0</v>
      </c>
      <c r="N96" s="106"/>
      <c r="O96" s="107">
        <v>-1670898304</v>
      </c>
      <c r="P96" s="106"/>
      <c r="Q96" s="107">
        <v>0</v>
      </c>
      <c r="R96" s="106"/>
      <c r="S96" s="108">
        <f t="shared" si="2"/>
        <v>-1670898304</v>
      </c>
      <c r="T96" s="100"/>
      <c r="U96" s="102">
        <f>S96/درآمد!$F$13</f>
        <v>-2.2059658160230519E-3</v>
      </c>
      <c r="W96" s="25"/>
      <c r="X96" s="19"/>
    </row>
    <row r="97" spans="1:24" ht="21.75" customHeight="1" x14ac:dyDescent="0.2">
      <c r="A97" s="23" t="s">
        <v>86</v>
      </c>
      <c r="C97" s="29">
        <v>0</v>
      </c>
      <c r="D97" s="25"/>
      <c r="E97" s="107">
        <v>-953064556</v>
      </c>
      <c r="F97" s="106"/>
      <c r="G97" s="107">
        <v>0</v>
      </c>
      <c r="H97" s="106"/>
      <c r="I97" s="108">
        <f t="shared" si="3"/>
        <v>-953064556</v>
      </c>
      <c r="J97" s="106"/>
      <c r="K97" s="107">
        <v>-0.38</v>
      </c>
      <c r="L97" s="106"/>
      <c r="M97" s="107">
        <v>0</v>
      </c>
      <c r="N97" s="106"/>
      <c r="O97" s="107">
        <v>-953064556</v>
      </c>
      <c r="P97" s="106"/>
      <c r="Q97" s="107">
        <v>0</v>
      </c>
      <c r="R97" s="106"/>
      <c r="S97" s="108">
        <f t="shared" si="2"/>
        <v>-953064556</v>
      </c>
      <c r="T97" s="100"/>
      <c r="U97" s="102">
        <f>S97/درآمد!$F$13</f>
        <v>-1.2582619935433172E-3</v>
      </c>
      <c r="W97" s="25"/>
      <c r="X97" s="19"/>
    </row>
    <row r="98" spans="1:24" ht="21.75" customHeight="1" x14ac:dyDescent="0.2">
      <c r="A98" s="23" t="s">
        <v>21</v>
      </c>
      <c r="C98" s="29">
        <v>0</v>
      </c>
      <c r="D98" s="25"/>
      <c r="E98" s="107">
        <v>80639648</v>
      </c>
      <c r="F98" s="106"/>
      <c r="G98" s="107">
        <v>0</v>
      </c>
      <c r="H98" s="106"/>
      <c r="I98" s="108">
        <f t="shared" si="3"/>
        <v>80639648</v>
      </c>
      <c r="J98" s="106"/>
      <c r="K98" s="107">
        <v>0.03</v>
      </c>
      <c r="L98" s="106"/>
      <c r="M98" s="107">
        <v>0</v>
      </c>
      <c r="N98" s="106"/>
      <c r="O98" s="107">
        <v>-424267129</v>
      </c>
      <c r="P98" s="106"/>
      <c r="Q98" s="107">
        <v>0</v>
      </c>
      <c r="R98" s="106"/>
      <c r="S98" s="108">
        <f t="shared" si="2"/>
        <v>-424267129</v>
      </c>
      <c r="T98" s="100"/>
      <c r="U98" s="102">
        <f>S98/درآمد!$F$13</f>
        <v>-5.6012911210438473E-4</v>
      </c>
      <c r="W98" s="25"/>
      <c r="X98" s="19"/>
    </row>
    <row r="99" spans="1:24" ht="21.75" customHeight="1" x14ac:dyDescent="0.2">
      <c r="A99" s="23" t="s">
        <v>44</v>
      </c>
      <c r="C99" s="29">
        <v>0</v>
      </c>
      <c r="D99" s="25"/>
      <c r="E99" s="107">
        <v>-6874849800</v>
      </c>
      <c r="F99" s="106"/>
      <c r="G99" s="107">
        <v>0</v>
      </c>
      <c r="H99" s="106"/>
      <c r="I99" s="108">
        <f t="shared" si="3"/>
        <v>-6874849800</v>
      </c>
      <c r="J99" s="106"/>
      <c r="K99" s="107">
        <v>-2.75</v>
      </c>
      <c r="L99" s="106"/>
      <c r="M99" s="107">
        <v>0</v>
      </c>
      <c r="N99" s="106"/>
      <c r="O99" s="107">
        <v>-9517261393</v>
      </c>
      <c r="P99" s="106"/>
      <c r="Q99" s="107">
        <v>0</v>
      </c>
      <c r="R99" s="106"/>
      <c r="S99" s="108">
        <f t="shared" si="2"/>
        <v>-9517261393</v>
      </c>
      <c r="T99" s="100"/>
      <c r="U99" s="102">
        <f>S99/درآمد!$F$13</f>
        <v>-1.2564949790692906E-2</v>
      </c>
      <c r="W99" s="25"/>
      <c r="X99" s="19"/>
    </row>
    <row r="100" spans="1:24" ht="21.75" customHeight="1" x14ac:dyDescent="0.2">
      <c r="A100" s="23" t="s">
        <v>47</v>
      </c>
      <c r="C100" s="29">
        <v>0</v>
      </c>
      <c r="D100" s="25"/>
      <c r="E100" s="107">
        <v>6744662767</v>
      </c>
      <c r="F100" s="106"/>
      <c r="G100" s="107">
        <v>0</v>
      </c>
      <c r="H100" s="106"/>
      <c r="I100" s="108">
        <f t="shared" si="3"/>
        <v>6744662767</v>
      </c>
      <c r="J100" s="106"/>
      <c r="K100" s="107">
        <v>2.7</v>
      </c>
      <c r="L100" s="106"/>
      <c r="M100" s="107">
        <v>0</v>
      </c>
      <c r="N100" s="106"/>
      <c r="O100" s="107">
        <v>7550749971</v>
      </c>
      <c r="P100" s="106"/>
      <c r="Q100" s="107">
        <v>0</v>
      </c>
      <c r="R100" s="106"/>
      <c r="S100" s="108">
        <f t="shared" si="2"/>
        <v>7550749971</v>
      </c>
      <c r="T100" s="100"/>
      <c r="U100" s="102">
        <f>S100/درآمد!$F$13</f>
        <v>9.9687074201273776E-3</v>
      </c>
      <c r="W100" s="25"/>
      <c r="X100" s="19"/>
    </row>
    <row r="101" spans="1:24" ht="21.75" customHeight="1" x14ac:dyDescent="0.2">
      <c r="A101" s="23" t="s">
        <v>84</v>
      </c>
      <c r="C101" s="29">
        <v>0</v>
      </c>
      <c r="D101" s="25"/>
      <c r="E101" s="107">
        <v>3528104874</v>
      </c>
      <c r="F101" s="106"/>
      <c r="G101" s="107">
        <v>0</v>
      </c>
      <c r="H101" s="106"/>
      <c r="I101" s="108">
        <f t="shared" si="3"/>
        <v>3528104874</v>
      </c>
      <c r="J101" s="106"/>
      <c r="K101" s="107">
        <v>1.41</v>
      </c>
      <c r="L101" s="106"/>
      <c r="M101" s="107">
        <v>0</v>
      </c>
      <c r="N101" s="106"/>
      <c r="O101" s="107">
        <v>3528104874</v>
      </c>
      <c r="P101" s="106"/>
      <c r="Q101" s="107">
        <v>0</v>
      </c>
      <c r="R101" s="106"/>
      <c r="S101" s="108">
        <f t="shared" si="2"/>
        <v>3528104874</v>
      </c>
      <c r="T101" s="100"/>
      <c r="U101" s="102">
        <f>S101/درآمد!$F$13</f>
        <v>4.6579009199762267E-3</v>
      </c>
      <c r="W101" s="25"/>
      <c r="X101" s="19"/>
    </row>
    <row r="102" spans="1:24" ht="21.75" customHeight="1" x14ac:dyDescent="0.2">
      <c r="A102" s="23" t="s">
        <v>62</v>
      </c>
      <c r="C102" s="31">
        <v>0</v>
      </c>
      <c r="D102" s="35"/>
      <c r="E102" s="108">
        <v>715716000</v>
      </c>
      <c r="F102" s="109"/>
      <c r="G102" s="108">
        <v>0</v>
      </c>
      <c r="H102" s="109"/>
      <c r="I102" s="108">
        <f t="shared" si="3"/>
        <v>715716000</v>
      </c>
      <c r="J102" s="109"/>
      <c r="K102" s="108">
        <v>0.28999999999999998</v>
      </c>
      <c r="L102" s="109"/>
      <c r="M102" s="108">
        <v>0</v>
      </c>
      <c r="N102" s="109"/>
      <c r="O102" s="108">
        <v>-668531339</v>
      </c>
      <c r="P102" s="109"/>
      <c r="Q102" s="108">
        <v>0</v>
      </c>
      <c r="R102" s="109"/>
      <c r="S102" s="108">
        <f t="shared" si="2"/>
        <v>-668531339</v>
      </c>
      <c r="T102" s="103"/>
      <c r="U102" s="102">
        <f>S102/درآمد!$F$13</f>
        <v>-8.8261342850349709E-4</v>
      </c>
      <c r="W102" s="25"/>
      <c r="X102" s="19"/>
    </row>
    <row r="103" spans="1:24" ht="21.75" customHeight="1" x14ac:dyDescent="0.2">
      <c r="A103" s="23" t="s">
        <v>163</v>
      </c>
      <c r="C103" s="31">
        <v>0</v>
      </c>
      <c r="D103" s="35"/>
      <c r="E103" s="107">
        <v>0</v>
      </c>
      <c r="F103" s="109"/>
      <c r="G103" s="107">
        <v>0</v>
      </c>
      <c r="H103" s="109"/>
      <c r="I103" s="108">
        <f t="shared" si="3"/>
        <v>0</v>
      </c>
      <c r="J103" s="109"/>
      <c r="K103" s="107">
        <v>0</v>
      </c>
      <c r="L103" s="109"/>
      <c r="M103" s="108">
        <v>0</v>
      </c>
      <c r="N103" s="109"/>
      <c r="O103" s="107">
        <v>0</v>
      </c>
      <c r="P103" s="109"/>
      <c r="Q103" s="107">
        <v>-4888500</v>
      </c>
      <c r="R103" s="109"/>
      <c r="S103" s="108">
        <f t="shared" si="2"/>
        <v>-4888500</v>
      </c>
      <c r="T103" s="103"/>
      <c r="U103" s="102">
        <f>S103/درآمد!$F$13</f>
        <v>-6.4539319154331303E-6</v>
      </c>
      <c r="W103" s="25"/>
      <c r="X103" s="19"/>
    </row>
    <row r="104" spans="1:24" ht="21.75" customHeight="1" x14ac:dyDescent="0.2">
      <c r="A104" s="23" t="s">
        <v>89</v>
      </c>
      <c r="C104" s="31">
        <v>0</v>
      </c>
      <c r="D104" s="35"/>
      <c r="E104" s="107">
        <v>0</v>
      </c>
      <c r="F104" s="109"/>
      <c r="G104" s="108">
        <v>268887635</v>
      </c>
      <c r="H104" s="109"/>
      <c r="I104" s="108">
        <f t="shared" si="3"/>
        <v>268887635</v>
      </c>
      <c r="J104" s="109"/>
      <c r="K104" s="107">
        <v>0</v>
      </c>
      <c r="L104" s="109"/>
      <c r="M104" s="108">
        <v>0</v>
      </c>
      <c r="N104" s="109"/>
      <c r="O104" s="107">
        <v>0</v>
      </c>
      <c r="P104" s="109"/>
      <c r="Q104" s="107">
        <v>268887635</v>
      </c>
      <c r="R104" s="109"/>
      <c r="S104" s="108">
        <f t="shared" si="2"/>
        <v>268887635</v>
      </c>
      <c r="T104" s="103"/>
      <c r="U104" s="102">
        <f>S104/درآمد!$F$13</f>
        <v>3.5499283812863544E-4</v>
      </c>
      <c r="W104" s="25"/>
      <c r="X104" s="19"/>
    </row>
    <row r="105" spans="1:24" ht="21.75" customHeight="1" x14ac:dyDescent="0.2">
      <c r="A105" s="23" t="s">
        <v>90</v>
      </c>
      <c r="C105" s="31">
        <v>0</v>
      </c>
      <c r="D105" s="35"/>
      <c r="E105" s="107">
        <v>0</v>
      </c>
      <c r="F105" s="109"/>
      <c r="G105" s="108">
        <v>25404260</v>
      </c>
      <c r="H105" s="109"/>
      <c r="I105" s="108">
        <f t="shared" si="3"/>
        <v>25404260</v>
      </c>
      <c r="J105" s="109"/>
      <c r="K105" s="107">
        <v>0</v>
      </c>
      <c r="L105" s="109"/>
      <c r="M105" s="108">
        <v>0</v>
      </c>
      <c r="N105" s="109"/>
      <c r="O105" s="107">
        <v>0</v>
      </c>
      <c r="P105" s="109"/>
      <c r="Q105" s="107">
        <v>25404260</v>
      </c>
      <c r="R105" s="109"/>
      <c r="S105" s="108">
        <f t="shared" si="2"/>
        <v>25404260</v>
      </c>
      <c r="T105" s="103"/>
      <c r="U105" s="102">
        <f>S105/درآمد!$F$13</f>
        <v>3.3539401534614144E-5</v>
      </c>
      <c r="W105" s="25"/>
      <c r="X105" s="19"/>
    </row>
    <row r="106" spans="1:24" ht="21.75" customHeight="1" x14ac:dyDescent="0.2">
      <c r="A106" s="23" t="s">
        <v>279</v>
      </c>
      <c r="C106" s="31">
        <v>0</v>
      </c>
      <c r="D106" s="35"/>
      <c r="E106" s="107">
        <v>0</v>
      </c>
      <c r="F106" s="109"/>
      <c r="G106" s="107">
        <v>0</v>
      </c>
      <c r="H106" s="109"/>
      <c r="I106" s="108">
        <f t="shared" si="3"/>
        <v>0</v>
      </c>
      <c r="J106" s="109"/>
      <c r="K106" s="107">
        <v>0</v>
      </c>
      <c r="L106" s="109"/>
      <c r="M106" s="108">
        <v>0</v>
      </c>
      <c r="N106" s="109"/>
      <c r="O106" s="107">
        <v>0</v>
      </c>
      <c r="P106" s="109"/>
      <c r="Q106" s="107">
        <v>3273446599</v>
      </c>
      <c r="R106" s="109"/>
      <c r="S106" s="108">
        <f t="shared" si="2"/>
        <v>3273446599</v>
      </c>
      <c r="T106" s="103"/>
      <c r="U106" s="102">
        <f>S106/درآمد!$F$13</f>
        <v>4.3216940735915184E-3</v>
      </c>
      <c r="W106" s="25"/>
      <c r="X106" s="19"/>
    </row>
    <row r="107" spans="1:24" ht="21.75" customHeight="1" x14ac:dyDescent="0.2">
      <c r="A107" s="23" t="s">
        <v>280</v>
      </c>
      <c r="C107" s="31">
        <v>0</v>
      </c>
      <c r="D107" s="35"/>
      <c r="E107" s="107">
        <v>0</v>
      </c>
      <c r="F107" s="109"/>
      <c r="G107" s="107">
        <v>0</v>
      </c>
      <c r="H107" s="109"/>
      <c r="I107" s="108">
        <f t="shared" si="3"/>
        <v>0</v>
      </c>
      <c r="J107" s="109"/>
      <c r="K107" s="107">
        <v>0</v>
      </c>
      <c r="L107" s="109"/>
      <c r="M107" s="108">
        <v>0</v>
      </c>
      <c r="N107" s="109"/>
      <c r="O107" s="107">
        <v>0</v>
      </c>
      <c r="P107" s="109"/>
      <c r="Q107" s="107">
        <v>41668501</v>
      </c>
      <c r="R107" s="109"/>
      <c r="S107" s="108">
        <f t="shared" si="2"/>
        <v>41668501</v>
      </c>
      <c r="T107" s="103"/>
      <c r="U107" s="102">
        <f>S107/درآمد!$F$13</f>
        <v>5.501189904309242E-5</v>
      </c>
      <c r="W107" s="25"/>
      <c r="X107" s="19"/>
    </row>
    <row r="108" spans="1:24" ht="21.75" customHeight="1" x14ac:dyDescent="0.2">
      <c r="A108" s="23" t="s">
        <v>281</v>
      </c>
      <c r="C108" s="31">
        <v>0</v>
      </c>
      <c r="D108" s="35"/>
      <c r="E108" s="107">
        <v>0</v>
      </c>
      <c r="F108" s="109"/>
      <c r="G108" s="107">
        <v>0</v>
      </c>
      <c r="H108" s="109"/>
      <c r="I108" s="108">
        <f t="shared" si="3"/>
        <v>0</v>
      </c>
      <c r="J108" s="109"/>
      <c r="K108" s="107">
        <v>0</v>
      </c>
      <c r="L108" s="109"/>
      <c r="M108" s="108">
        <v>0</v>
      </c>
      <c r="N108" s="109"/>
      <c r="O108" s="107">
        <v>0</v>
      </c>
      <c r="P108" s="109"/>
      <c r="Q108" s="107">
        <v>1347031147</v>
      </c>
      <c r="R108" s="109"/>
      <c r="S108" s="108">
        <f t="shared" si="2"/>
        <v>1347031147</v>
      </c>
      <c r="T108" s="103"/>
      <c r="U108" s="102">
        <f>S108/درآمد!$F$13</f>
        <v>1.7783875034685069E-3</v>
      </c>
      <c r="W108" s="25"/>
      <c r="X108" s="19"/>
    </row>
    <row r="109" spans="1:24" ht="21.75" customHeight="1" x14ac:dyDescent="0.2">
      <c r="A109" s="23" t="s">
        <v>282</v>
      </c>
      <c r="C109" s="31">
        <v>0</v>
      </c>
      <c r="D109" s="35"/>
      <c r="E109" s="107">
        <v>0</v>
      </c>
      <c r="F109" s="109"/>
      <c r="G109" s="107">
        <v>0</v>
      </c>
      <c r="H109" s="109"/>
      <c r="I109" s="108">
        <f t="shared" si="3"/>
        <v>0</v>
      </c>
      <c r="J109" s="109"/>
      <c r="K109" s="107">
        <v>0</v>
      </c>
      <c r="L109" s="109"/>
      <c r="M109" s="108">
        <v>0</v>
      </c>
      <c r="N109" s="109"/>
      <c r="O109" s="107">
        <v>0</v>
      </c>
      <c r="P109" s="109"/>
      <c r="Q109" s="107">
        <v>2480371345</v>
      </c>
      <c r="R109" s="109"/>
      <c r="S109" s="108">
        <f t="shared" si="2"/>
        <v>2480371345</v>
      </c>
      <c r="T109" s="103"/>
      <c r="U109" s="102">
        <f>S109/درآمد!$F$13</f>
        <v>3.2746543491093995E-3</v>
      </c>
      <c r="W109" s="25"/>
      <c r="X109" s="19"/>
    </row>
    <row r="110" spans="1:24" ht="21.75" customHeight="1" x14ac:dyDescent="0.2">
      <c r="A110" s="23" t="s">
        <v>283</v>
      </c>
      <c r="C110" s="31">
        <v>0</v>
      </c>
      <c r="D110" s="35"/>
      <c r="E110" s="107">
        <v>0</v>
      </c>
      <c r="F110" s="109"/>
      <c r="G110" s="107">
        <v>0</v>
      </c>
      <c r="H110" s="109"/>
      <c r="I110" s="108">
        <f t="shared" si="3"/>
        <v>0</v>
      </c>
      <c r="J110" s="109"/>
      <c r="K110" s="107">
        <v>0</v>
      </c>
      <c r="L110" s="109"/>
      <c r="M110" s="108">
        <v>0</v>
      </c>
      <c r="N110" s="109"/>
      <c r="O110" s="107">
        <v>0</v>
      </c>
      <c r="P110" s="109"/>
      <c r="Q110" s="107">
        <v>236230271</v>
      </c>
      <c r="R110" s="109"/>
      <c r="S110" s="108">
        <f t="shared" si="2"/>
        <v>236230271</v>
      </c>
      <c r="T110" s="103"/>
      <c r="U110" s="102">
        <f>S110/درآمد!$F$13</f>
        <v>3.1187768955677969E-4</v>
      </c>
      <c r="W110" s="25"/>
      <c r="X110" s="19"/>
    </row>
    <row r="111" spans="1:24" ht="21.75" customHeight="1" x14ac:dyDescent="0.2">
      <c r="A111" s="23" t="s">
        <v>284</v>
      </c>
      <c r="C111" s="31">
        <v>0</v>
      </c>
      <c r="D111" s="35"/>
      <c r="E111" s="107">
        <v>0</v>
      </c>
      <c r="F111" s="109"/>
      <c r="G111" s="107">
        <v>0</v>
      </c>
      <c r="H111" s="109"/>
      <c r="I111" s="108">
        <f t="shared" si="3"/>
        <v>0</v>
      </c>
      <c r="J111" s="109"/>
      <c r="K111" s="107">
        <v>0</v>
      </c>
      <c r="L111" s="109"/>
      <c r="M111" s="108">
        <v>0</v>
      </c>
      <c r="N111" s="109"/>
      <c r="O111" s="107">
        <v>0</v>
      </c>
      <c r="P111" s="109"/>
      <c r="Q111" s="107">
        <v>7824054</v>
      </c>
      <c r="R111" s="109"/>
      <c r="S111" s="108">
        <f t="shared" si="2"/>
        <v>7824054</v>
      </c>
      <c r="T111" s="103"/>
      <c r="U111" s="102">
        <f>S111/درآمد!$F$13</f>
        <v>1.0329530902868414E-5</v>
      </c>
      <c r="W111" s="25"/>
      <c r="X111" s="19"/>
    </row>
    <row r="112" spans="1:24" ht="21.75" customHeight="1" x14ac:dyDescent="0.2">
      <c r="A112" s="23" t="s">
        <v>156</v>
      </c>
      <c r="C112" s="31">
        <v>0</v>
      </c>
      <c r="D112" s="35"/>
      <c r="E112" s="107">
        <v>0</v>
      </c>
      <c r="F112" s="109"/>
      <c r="G112" s="107">
        <v>0</v>
      </c>
      <c r="H112" s="109"/>
      <c r="I112" s="108">
        <f t="shared" si="3"/>
        <v>0</v>
      </c>
      <c r="J112" s="109"/>
      <c r="K112" s="107">
        <v>0</v>
      </c>
      <c r="L112" s="109"/>
      <c r="M112" s="108">
        <v>0</v>
      </c>
      <c r="N112" s="109"/>
      <c r="O112" s="107">
        <v>0</v>
      </c>
      <c r="P112" s="109"/>
      <c r="Q112" s="107">
        <v>-476069747</v>
      </c>
      <c r="R112" s="109"/>
      <c r="S112" s="108">
        <f t="shared" si="2"/>
        <v>-476069747</v>
      </c>
      <c r="T112" s="103"/>
      <c r="U112" s="102">
        <f>S112/درآمد!$F$13</f>
        <v>-6.285203506465124E-4</v>
      </c>
      <c r="W112" s="25"/>
      <c r="X112" s="19"/>
    </row>
    <row r="113" spans="1:24" ht="21.75" customHeight="1" x14ac:dyDescent="0.2">
      <c r="A113" s="23" t="s">
        <v>157</v>
      </c>
      <c r="C113" s="31">
        <v>0</v>
      </c>
      <c r="D113" s="35"/>
      <c r="E113" s="107">
        <v>0</v>
      </c>
      <c r="F113" s="109"/>
      <c r="G113" s="107">
        <v>0</v>
      </c>
      <c r="H113" s="109"/>
      <c r="I113" s="108">
        <f t="shared" si="3"/>
        <v>0</v>
      </c>
      <c r="J113" s="109"/>
      <c r="K113" s="107">
        <v>0</v>
      </c>
      <c r="L113" s="109"/>
      <c r="M113" s="108">
        <v>0</v>
      </c>
      <c r="N113" s="109"/>
      <c r="O113" s="107">
        <v>0</v>
      </c>
      <c r="P113" s="109"/>
      <c r="Q113" s="107">
        <v>-171900886</v>
      </c>
      <c r="R113" s="109"/>
      <c r="S113" s="108">
        <f t="shared" si="2"/>
        <v>-171900886</v>
      </c>
      <c r="T113" s="103"/>
      <c r="U113" s="102">
        <f>S113/درآمد!$F$13</f>
        <v>-2.2694826929459591E-4</v>
      </c>
      <c r="W113" s="25"/>
      <c r="X113" s="19"/>
    </row>
    <row r="114" spans="1:24" ht="21.75" customHeight="1" x14ac:dyDescent="0.2">
      <c r="A114" s="23" t="s">
        <v>285</v>
      </c>
      <c r="C114" s="31">
        <v>0</v>
      </c>
      <c r="D114" s="35"/>
      <c r="E114" s="107">
        <v>0</v>
      </c>
      <c r="F114" s="109"/>
      <c r="G114" s="107">
        <v>0</v>
      </c>
      <c r="H114" s="109"/>
      <c r="I114" s="108">
        <f t="shared" si="3"/>
        <v>0</v>
      </c>
      <c r="J114" s="109"/>
      <c r="K114" s="107">
        <v>0</v>
      </c>
      <c r="L114" s="109"/>
      <c r="M114" s="108">
        <v>0</v>
      </c>
      <c r="N114" s="109"/>
      <c r="O114" s="107">
        <v>0</v>
      </c>
      <c r="P114" s="109"/>
      <c r="Q114" s="107">
        <v>319852100</v>
      </c>
      <c r="R114" s="109"/>
      <c r="S114" s="108">
        <f t="shared" si="2"/>
        <v>319852100</v>
      </c>
      <c r="T114" s="103"/>
      <c r="U114" s="102">
        <f>S114/درآمد!$F$13</f>
        <v>4.2227752406838687E-4</v>
      </c>
      <c r="W114" s="25"/>
      <c r="X114" s="19"/>
    </row>
    <row r="115" spans="1:24" ht="21.75" customHeight="1" x14ac:dyDescent="0.2">
      <c r="A115" s="23" t="s">
        <v>286</v>
      </c>
      <c r="C115" s="31">
        <v>0</v>
      </c>
      <c r="D115" s="35"/>
      <c r="E115" s="107">
        <v>0</v>
      </c>
      <c r="F115" s="109"/>
      <c r="G115" s="107">
        <v>0</v>
      </c>
      <c r="H115" s="109"/>
      <c r="I115" s="108">
        <f t="shared" si="3"/>
        <v>0</v>
      </c>
      <c r="J115" s="109"/>
      <c r="K115" s="107">
        <v>0</v>
      </c>
      <c r="L115" s="109"/>
      <c r="M115" s="108">
        <v>0</v>
      </c>
      <c r="N115" s="109"/>
      <c r="O115" s="107">
        <v>0</v>
      </c>
      <c r="P115" s="109"/>
      <c r="Q115" s="107">
        <v>1159870092</v>
      </c>
      <c r="R115" s="109"/>
      <c r="S115" s="108">
        <f t="shared" si="2"/>
        <v>1159870092</v>
      </c>
      <c r="T115" s="103"/>
      <c r="U115" s="102">
        <f>S115/درآمد!$F$13</f>
        <v>1.5312923400869717E-3</v>
      </c>
      <c r="W115" s="25"/>
      <c r="X115" s="19"/>
    </row>
    <row r="116" spans="1:24" ht="21.75" customHeight="1" x14ac:dyDescent="0.2">
      <c r="A116" s="23" t="s">
        <v>287</v>
      </c>
      <c r="C116" s="31">
        <v>0</v>
      </c>
      <c r="D116" s="35"/>
      <c r="E116" s="107">
        <v>0</v>
      </c>
      <c r="F116" s="109"/>
      <c r="G116" s="107">
        <v>0</v>
      </c>
      <c r="H116" s="109"/>
      <c r="I116" s="108">
        <f t="shared" si="3"/>
        <v>0</v>
      </c>
      <c r="J116" s="109"/>
      <c r="K116" s="107">
        <v>0</v>
      </c>
      <c r="L116" s="109"/>
      <c r="M116" s="108">
        <v>0</v>
      </c>
      <c r="N116" s="109"/>
      <c r="O116" s="107">
        <v>0</v>
      </c>
      <c r="P116" s="109"/>
      <c r="Q116" s="107">
        <v>1148485819</v>
      </c>
      <c r="R116" s="109"/>
      <c r="S116" s="108">
        <f t="shared" si="2"/>
        <v>1148485819</v>
      </c>
      <c r="T116" s="103"/>
      <c r="U116" s="102">
        <f>S116/درآمد!$F$13</f>
        <v>1.5162625103132775E-3</v>
      </c>
      <c r="W116" s="25"/>
      <c r="X116" s="19"/>
    </row>
    <row r="117" spans="1:24" ht="21.75" customHeight="1" x14ac:dyDescent="0.2">
      <c r="A117" s="23" t="s">
        <v>288</v>
      </c>
      <c r="C117" s="31">
        <v>0</v>
      </c>
      <c r="D117" s="35"/>
      <c r="E117" s="107">
        <v>0</v>
      </c>
      <c r="F117" s="109"/>
      <c r="G117" s="107">
        <v>0</v>
      </c>
      <c r="H117" s="109"/>
      <c r="I117" s="108">
        <f t="shared" si="3"/>
        <v>0</v>
      </c>
      <c r="J117" s="109"/>
      <c r="K117" s="107">
        <v>0</v>
      </c>
      <c r="L117" s="109"/>
      <c r="M117" s="108">
        <v>0</v>
      </c>
      <c r="N117" s="109"/>
      <c r="O117" s="107">
        <v>0</v>
      </c>
      <c r="P117" s="109"/>
      <c r="Q117" s="107">
        <v>557920849</v>
      </c>
      <c r="R117" s="109"/>
      <c r="S117" s="108">
        <f t="shared" si="2"/>
        <v>557920849</v>
      </c>
      <c r="T117" s="103"/>
      <c r="U117" s="102">
        <f>S117/درآمد!$F$13</f>
        <v>7.365824227568064E-4</v>
      </c>
      <c r="W117" s="25"/>
      <c r="X117" s="19"/>
    </row>
    <row r="118" spans="1:24" ht="21.75" customHeight="1" x14ac:dyDescent="0.2">
      <c r="A118" s="23" t="s">
        <v>289</v>
      </c>
      <c r="C118" s="31">
        <v>0</v>
      </c>
      <c r="D118" s="35"/>
      <c r="E118" s="107">
        <v>0</v>
      </c>
      <c r="F118" s="109"/>
      <c r="G118" s="107">
        <v>0</v>
      </c>
      <c r="H118" s="109"/>
      <c r="I118" s="108">
        <f t="shared" si="3"/>
        <v>0</v>
      </c>
      <c r="J118" s="109"/>
      <c r="K118" s="107">
        <v>0</v>
      </c>
      <c r="L118" s="109"/>
      <c r="M118" s="108">
        <v>0</v>
      </c>
      <c r="N118" s="109"/>
      <c r="O118" s="107">
        <v>0</v>
      </c>
      <c r="P118" s="109"/>
      <c r="Q118" s="107">
        <v>30520301</v>
      </c>
      <c r="R118" s="109"/>
      <c r="S118" s="108">
        <f t="shared" si="2"/>
        <v>30520301</v>
      </c>
      <c r="T118" s="103"/>
      <c r="U118" s="102">
        <f>S118/درآمد!$F$13</f>
        <v>4.0293739325462961E-5</v>
      </c>
      <c r="W118" s="25"/>
      <c r="X118" s="19"/>
    </row>
    <row r="119" spans="1:24" ht="21.75" customHeight="1" x14ac:dyDescent="0.2">
      <c r="A119" s="23" t="s">
        <v>171</v>
      </c>
      <c r="C119" s="31">
        <v>0</v>
      </c>
      <c r="D119" s="35"/>
      <c r="E119" s="107">
        <v>0</v>
      </c>
      <c r="F119" s="109"/>
      <c r="G119" s="107">
        <v>0</v>
      </c>
      <c r="H119" s="109"/>
      <c r="I119" s="108">
        <f t="shared" si="3"/>
        <v>0</v>
      </c>
      <c r="J119" s="109"/>
      <c r="K119" s="107">
        <v>0</v>
      </c>
      <c r="L119" s="109"/>
      <c r="M119" s="108">
        <v>0</v>
      </c>
      <c r="N119" s="109"/>
      <c r="O119" s="107">
        <v>0</v>
      </c>
      <c r="P119" s="109"/>
      <c r="Q119" s="107">
        <v>88839999</v>
      </c>
      <c r="R119" s="109"/>
      <c r="S119" s="108">
        <f t="shared" si="2"/>
        <v>88839999</v>
      </c>
      <c r="T119" s="103"/>
      <c r="U119" s="102">
        <f>S119/درآمد!$F$13</f>
        <v>1.1728900581224249E-4</v>
      </c>
      <c r="W119" s="25"/>
      <c r="X119" s="19"/>
    </row>
    <row r="120" spans="1:24" ht="21.75" customHeight="1" x14ac:dyDescent="0.2">
      <c r="A120" s="23" t="s">
        <v>290</v>
      </c>
      <c r="C120" s="31">
        <v>0</v>
      </c>
      <c r="D120" s="35"/>
      <c r="E120" s="107">
        <v>0</v>
      </c>
      <c r="F120" s="109"/>
      <c r="G120" s="107">
        <v>0</v>
      </c>
      <c r="H120" s="109"/>
      <c r="I120" s="108">
        <f t="shared" si="3"/>
        <v>0</v>
      </c>
      <c r="J120" s="109"/>
      <c r="K120" s="107">
        <v>0</v>
      </c>
      <c r="L120" s="109"/>
      <c r="M120" s="108">
        <v>0</v>
      </c>
      <c r="N120" s="109"/>
      <c r="O120" s="107">
        <v>0</v>
      </c>
      <c r="P120" s="109"/>
      <c r="Q120" s="107">
        <v>493763736</v>
      </c>
      <c r="R120" s="109"/>
      <c r="S120" s="108">
        <f t="shared" si="2"/>
        <v>493763736</v>
      </c>
      <c r="T120" s="103"/>
      <c r="U120" s="102">
        <f>S120/درآمد!$F$13</f>
        <v>6.5188044071880908E-4</v>
      </c>
      <c r="W120" s="25"/>
      <c r="X120" s="19"/>
    </row>
    <row r="121" spans="1:24" ht="21.75" customHeight="1" x14ac:dyDescent="0.2">
      <c r="A121" s="23" t="s">
        <v>91</v>
      </c>
      <c r="C121" s="31">
        <v>0</v>
      </c>
      <c r="D121" s="35"/>
      <c r="E121" s="107">
        <v>0</v>
      </c>
      <c r="F121" s="109"/>
      <c r="G121" s="108">
        <v>62918432</v>
      </c>
      <c r="H121" s="109"/>
      <c r="I121" s="108">
        <f t="shared" si="3"/>
        <v>62918432</v>
      </c>
      <c r="J121" s="109"/>
      <c r="K121" s="107">
        <v>0</v>
      </c>
      <c r="L121" s="109"/>
      <c r="M121" s="108">
        <v>0</v>
      </c>
      <c r="N121" s="109"/>
      <c r="O121" s="107">
        <v>0</v>
      </c>
      <c r="P121" s="109"/>
      <c r="Q121" s="107">
        <v>62918432</v>
      </c>
      <c r="R121" s="109"/>
      <c r="S121" s="108">
        <f t="shared" si="2"/>
        <v>62918432</v>
      </c>
      <c r="T121" s="103"/>
      <c r="U121" s="102">
        <f>S121/درآمد!$F$13</f>
        <v>8.3066641373388394E-5</v>
      </c>
      <c r="W121" s="25"/>
      <c r="X121" s="19"/>
    </row>
    <row r="122" spans="1:24" ht="21.75" customHeight="1" x14ac:dyDescent="0.2">
      <c r="A122" s="23" t="s">
        <v>92</v>
      </c>
      <c r="C122" s="31">
        <v>0</v>
      </c>
      <c r="D122" s="35"/>
      <c r="E122" s="107">
        <v>0</v>
      </c>
      <c r="F122" s="109"/>
      <c r="G122" s="108">
        <v>241595493</v>
      </c>
      <c r="H122" s="109"/>
      <c r="I122" s="108">
        <f t="shared" si="3"/>
        <v>241595493</v>
      </c>
      <c r="J122" s="109"/>
      <c r="K122" s="107">
        <v>0</v>
      </c>
      <c r="L122" s="109"/>
      <c r="M122" s="108">
        <v>0</v>
      </c>
      <c r="N122" s="109"/>
      <c r="O122" s="107">
        <v>0</v>
      </c>
      <c r="P122" s="109"/>
      <c r="Q122" s="107">
        <v>241595493</v>
      </c>
      <c r="R122" s="109"/>
      <c r="S122" s="108">
        <f t="shared" si="2"/>
        <v>241595493</v>
      </c>
      <c r="T122" s="103"/>
      <c r="U122" s="102">
        <f>S122/درآمد!$F$13</f>
        <v>3.1896100294517772E-4</v>
      </c>
      <c r="W122" s="25"/>
      <c r="X122" s="19"/>
    </row>
    <row r="123" spans="1:24" ht="21.75" customHeight="1" x14ac:dyDescent="0.2">
      <c r="A123" s="23" t="s">
        <v>291</v>
      </c>
      <c r="C123" s="31">
        <v>0</v>
      </c>
      <c r="D123" s="35"/>
      <c r="E123" s="107">
        <v>0</v>
      </c>
      <c r="F123" s="109"/>
      <c r="G123" s="108">
        <v>109998970</v>
      </c>
      <c r="H123" s="109"/>
      <c r="I123" s="108">
        <f t="shared" si="3"/>
        <v>109998970</v>
      </c>
      <c r="J123" s="109"/>
      <c r="K123" s="107">
        <v>0</v>
      </c>
      <c r="L123" s="109"/>
      <c r="M123" s="108">
        <v>0</v>
      </c>
      <c r="N123" s="109"/>
      <c r="O123" s="107">
        <v>0</v>
      </c>
      <c r="P123" s="109"/>
      <c r="Q123" s="107">
        <v>109998970</v>
      </c>
      <c r="R123" s="109"/>
      <c r="S123" s="108">
        <f t="shared" si="2"/>
        <v>109998970</v>
      </c>
      <c r="T123" s="103"/>
      <c r="U123" s="102">
        <f>S123/درآمد!$F$13</f>
        <v>1.4522366025320065E-4</v>
      </c>
      <c r="W123" s="25"/>
      <c r="X123" s="19"/>
    </row>
    <row r="124" spans="1:24" ht="21.75" customHeight="1" x14ac:dyDescent="0.2">
      <c r="A124" s="23" t="s">
        <v>85</v>
      </c>
      <c r="C124" s="31">
        <v>0</v>
      </c>
      <c r="D124" s="35"/>
      <c r="E124" s="107">
        <v>0</v>
      </c>
      <c r="F124" s="109"/>
      <c r="G124" s="108">
        <v>760268789</v>
      </c>
      <c r="H124" s="109"/>
      <c r="I124" s="108">
        <f t="shared" si="3"/>
        <v>760268789</v>
      </c>
      <c r="J124" s="109"/>
      <c r="K124" s="107">
        <v>0</v>
      </c>
      <c r="L124" s="109"/>
      <c r="M124" s="108">
        <v>0</v>
      </c>
      <c r="N124" s="109"/>
      <c r="O124" s="107">
        <v>0</v>
      </c>
      <c r="P124" s="109"/>
      <c r="Q124" s="107">
        <v>760268789</v>
      </c>
      <c r="R124" s="109"/>
      <c r="S124" s="108">
        <f t="shared" si="2"/>
        <v>760268789</v>
      </c>
      <c r="T124" s="103"/>
      <c r="U124" s="102">
        <f>S124/درآمد!$F$13</f>
        <v>1.0037277286764439E-3</v>
      </c>
      <c r="W124" s="25"/>
      <c r="X124" s="19"/>
    </row>
    <row r="125" spans="1:24" ht="21.75" customHeight="1" x14ac:dyDescent="0.2">
      <c r="A125" s="23" t="s">
        <v>93</v>
      </c>
      <c r="C125" s="31">
        <v>0</v>
      </c>
      <c r="D125" s="35"/>
      <c r="E125" s="107">
        <v>0</v>
      </c>
      <c r="F125" s="109"/>
      <c r="G125" s="108">
        <v>636456708</v>
      </c>
      <c r="H125" s="109"/>
      <c r="I125" s="108">
        <f t="shared" si="3"/>
        <v>636456708</v>
      </c>
      <c r="J125" s="109"/>
      <c r="K125" s="107">
        <v>0</v>
      </c>
      <c r="L125" s="109"/>
      <c r="M125" s="108">
        <v>0</v>
      </c>
      <c r="N125" s="109"/>
      <c r="O125" s="107">
        <v>0</v>
      </c>
      <c r="P125" s="109"/>
      <c r="Q125" s="107">
        <v>636456708</v>
      </c>
      <c r="R125" s="109"/>
      <c r="S125" s="108">
        <f t="shared" si="2"/>
        <v>636456708</v>
      </c>
      <c r="T125" s="103"/>
      <c r="U125" s="102">
        <f>S125/درآمد!$F$13</f>
        <v>8.4026762003737432E-4</v>
      </c>
      <c r="W125" s="25"/>
      <c r="X125" s="19"/>
    </row>
    <row r="126" spans="1:24" ht="21.75" customHeight="1" x14ac:dyDescent="0.2">
      <c r="A126" s="23" t="s">
        <v>94</v>
      </c>
      <c r="C126" s="31">
        <v>0</v>
      </c>
      <c r="D126" s="35"/>
      <c r="E126" s="107">
        <v>0</v>
      </c>
      <c r="F126" s="109"/>
      <c r="G126" s="108">
        <v>66828610</v>
      </c>
      <c r="H126" s="109"/>
      <c r="I126" s="108">
        <f t="shared" si="3"/>
        <v>66828610</v>
      </c>
      <c r="J126" s="109"/>
      <c r="K126" s="107">
        <v>0</v>
      </c>
      <c r="L126" s="109"/>
      <c r="M126" s="108">
        <v>0</v>
      </c>
      <c r="N126" s="109"/>
      <c r="O126" s="107">
        <v>0</v>
      </c>
      <c r="P126" s="109"/>
      <c r="Q126" s="107">
        <v>66828610</v>
      </c>
      <c r="R126" s="109"/>
      <c r="S126" s="108">
        <f t="shared" si="2"/>
        <v>66828610</v>
      </c>
      <c r="T126" s="103"/>
      <c r="U126" s="102">
        <f>S126/درآمد!$F$13</f>
        <v>8.8228965724257679E-5</v>
      </c>
      <c r="W126" s="25"/>
      <c r="X126" s="19"/>
    </row>
    <row r="127" spans="1:24" ht="21.75" customHeight="1" x14ac:dyDescent="0.2">
      <c r="A127" s="23" t="s">
        <v>95</v>
      </c>
      <c r="C127" s="31">
        <v>0</v>
      </c>
      <c r="D127" s="25"/>
      <c r="E127" s="107">
        <v>0</v>
      </c>
      <c r="F127" s="106"/>
      <c r="G127" s="108">
        <v>932699509</v>
      </c>
      <c r="H127" s="106"/>
      <c r="I127" s="108">
        <f t="shared" si="3"/>
        <v>932699509</v>
      </c>
      <c r="J127" s="106"/>
      <c r="K127" s="107">
        <v>0</v>
      </c>
      <c r="L127" s="106"/>
      <c r="M127" s="108">
        <v>0</v>
      </c>
      <c r="N127" s="106"/>
      <c r="O127" s="107">
        <v>0</v>
      </c>
      <c r="P127" s="106"/>
      <c r="Q127" s="107">
        <v>932699509</v>
      </c>
      <c r="R127" s="106"/>
      <c r="S127" s="108">
        <f t="shared" si="2"/>
        <v>932699509</v>
      </c>
      <c r="T127" s="100"/>
      <c r="U127" s="102">
        <f>S127/درآمد!$F$13</f>
        <v>1.2313754993646129E-3</v>
      </c>
      <c r="W127" s="25"/>
      <c r="X127" s="19"/>
    </row>
    <row r="128" spans="1:24" ht="21.75" customHeight="1" x14ac:dyDescent="0.2">
      <c r="A128" s="23" t="s">
        <v>107</v>
      </c>
      <c r="C128" s="31">
        <v>0</v>
      </c>
      <c r="D128" s="25"/>
      <c r="E128" s="108">
        <v>357963871</v>
      </c>
      <c r="F128" s="106"/>
      <c r="G128" s="107">
        <v>0</v>
      </c>
      <c r="H128" s="106"/>
      <c r="I128" s="108">
        <f t="shared" si="3"/>
        <v>357963871</v>
      </c>
      <c r="J128" s="106"/>
      <c r="K128" s="107">
        <v>0</v>
      </c>
      <c r="L128" s="106"/>
      <c r="M128" s="108">
        <v>0</v>
      </c>
      <c r="N128" s="106"/>
      <c r="O128" s="107">
        <v>357963871</v>
      </c>
      <c r="P128" s="106"/>
      <c r="Q128" s="107"/>
      <c r="R128" s="106"/>
      <c r="S128" s="108">
        <f t="shared" si="2"/>
        <v>357963871</v>
      </c>
      <c r="T128" s="100"/>
      <c r="U128" s="102">
        <f>S128/درآمد!$F$13</f>
        <v>4.7259373051424523E-4</v>
      </c>
      <c r="W128" s="25"/>
      <c r="X128" s="19"/>
    </row>
    <row r="129" spans="1:24" ht="21.75" customHeight="1" x14ac:dyDescent="0.2">
      <c r="A129" s="23" t="s">
        <v>112</v>
      </c>
      <c r="C129" s="31">
        <v>0</v>
      </c>
      <c r="D129" s="25"/>
      <c r="E129" s="108">
        <v>7182771680</v>
      </c>
      <c r="F129" s="106"/>
      <c r="G129" s="107">
        <v>0</v>
      </c>
      <c r="H129" s="106"/>
      <c r="I129" s="108">
        <f t="shared" si="3"/>
        <v>7182771680</v>
      </c>
      <c r="J129" s="106"/>
      <c r="K129" s="107">
        <v>0</v>
      </c>
      <c r="L129" s="106"/>
      <c r="M129" s="108">
        <v>0</v>
      </c>
      <c r="N129" s="106"/>
      <c r="O129" s="107">
        <v>7182771680</v>
      </c>
      <c r="P129" s="106"/>
      <c r="Q129" s="107"/>
      <c r="R129" s="106"/>
      <c r="S129" s="108">
        <f t="shared" si="2"/>
        <v>7182771680</v>
      </c>
      <c r="T129" s="100"/>
      <c r="U129" s="102">
        <f>S129/درآمد!$F$13</f>
        <v>9.4828923773798181E-3</v>
      </c>
      <c r="W129" s="25"/>
      <c r="X129" s="19"/>
    </row>
    <row r="130" spans="1:24" ht="21.75" customHeight="1" x14ac:dyDescent="0.2">
      <c r="A130" s="23" t="s">
        <v>113</v>
      </c>
      <c r="C130" s="31">
        <v>0</v>
      </c>
      <c r="D130" s="25"/>
      <c r="E130" s="108">
        <v>5499516938</v>
      </c>
      <c r="F130" s="106"/>
      <c r="G130" s="107">
        <v>0</v>
      </c>
      <c r="H130" s="106"/>
      <c r="I130" s="108">
        <f t="shared" si="3"/>
        <v>5499516938</v>
      </c>
      <c r="J130" s="106"/>
      <c r="K130" s="107">
        <v>0</v>
      </c>
      <c r="L130" s="106"/>
      <c r="M130" s="108">
        <v>0</v>
      </c>
      <c r="N130" s="106"/>
      <c r="O130" s="107">
        <v>5499516938</v>
      </c>
      <c r="P130" s="106"/>
      <c r="Q130" s="107"/>
      <c r="R130" s="106"/>
      <c r="S130" s="108">
        <f t="shared" si="2"/>
        <v>5499516938</v>
      </c>
      <c r="T130" s="100"/>
      <c r="U130" s="102">
        <f>S130/درآمد!$F$13</f>
        <v>7.260613252658951E-3</v>
      </c>
      <c r="W130" s="25"/>
      <c r="X130" s="19"/>
    </row>
    <row r="131" spans="1:24" ht="21.75" customHeight="1" x14ac:dyDescent="0.2">
      <c r="A131" s="23" t="s">
        <v>114</v>
      </c>
      <c r="C131" s="31">
        <v>0</v>
      </c>
      <c r="D131" s="25"/>
      <c r="E131" s="108">
        <v>520600555</v>
      </c>
      <c r="F131" s="106"/>
      <c r="G131" s="107">
        <v>0</v>
      </c>
      <c r="H131" s="106"/>
      <c r="I131" s="108">
        <f t="shared" si="3"/>
        <v>520600555</v>
      </c>
      <c r="J131" s="106"/>
      <c r="K131" s="107">
        <v>0</v>
      </c>
      <c r="L131" s="106"/>
      <c r="M131" s="108">
        <v>0</v>
      </c>
      <c r="N131" s="106"/>
      <c r="O131" s="107">
        <v>520600555</v>
      </c>
      <c r="P131" s="106"/>
      <c r="Q131" s="107"/>
      <c r="R131" s="106"/>
      <c r="S131" s="108">
        <f t="shared" si="2"/>
        <v>520600555</v>
      </c>
      <c r="T131" s="100"/>
      <c r="U131" s="102">
        <f>S131/درآمد!$F$13</f>
        <v>6.8731114597661873E-4</v>
      </c>
      <c r="W131" s="25"/>
      <c r="X131" s="19"/>
    </row>
    <row r="132" spans="1:24" ht="21.75" customHeight="1" x14ac:dyDescent="0.2">
      <c r="A132" s="23" t="s">
        <v>116</v>
      </c>
      <c r="C132" s="31">
        <v>0</v>
      </c>
      <c r="D132" s="25"/>
      <c r="E132" s="108">
        <v>427534571</v>
      </c>
      <c r="F132" s="106"/>
      <c r="G132" s="107">
        <v>0</v>
      </c>
      <c r="H132" s="106"/>
      <c r="I132" s="108">
        <f t="shared" si="3"/>
        <v>427534571</v>
      </c>
      <c r="J132" s="106"/>
      <c r="K132" s="107">
        <v>0</v>
      </c>
      <c r="L132" s="106"/>
      <c r="M132" s="108">
        <v>0</v>
      </c>
      <c r="N132" s="106"/>
      <c r="O132" s="107">
        <v>427534571</v>
      </c>
      <c r="P132" s="106"/>
      <c r="Q132" s="107"/>
      <c r="R132" s="106"/>
      <c r="S132" s="108">
        <f t="shared" si="2"/>
        <v>427534571</v>
      </c>
      <c r="T132" s="100"/>
      <c r="U132" s="102">
        <f>S132/درآمد!$F$13</f>
        <v>5.644428787415182E-4</v>
      </c>
      <c r="W132" s="25"/>
      <c r="X132" s="19"/>
    </row>
    <row r="133" spans="1:24" ht="21.75" customHeight="1" x14ac:dyDescent="0.2">
      <c r="A133" s="23" t="s">
        <v>118</v>
      </c>
      <c r="C133" s="31">
        <v>0</v>
      </c>
      <c r="D133" s="25"/>
      <c r="E133" s="108">
        <v>199253063</v>
      </c>
      <c r="F133" s="106"/>
      <c r="G133" s="107">
        <v>0</v>
      </c>
      <c r="H133" s="106"/>
      <c r="I133" s="108">
        <f t="shared" si="3"/>
        <v>199253063</v>
      </c>
      <c r="J133" s="106"/>
      <c r="K133" s="107">
        <v>0</v>
      </c>
      <c r="L133" s="106"/>
      <c r="M133" s="108">
        <v>0</v>
      </c>
      <c r="N133" s="106"/>
      <c r="O133" s="107">
        <v>199253063</v>
      </c>
      <c r="P133" s="106"/>
      <c r="Q133" s="107"/>
      <c r="R133" s="106"/>
      <c r="S133" s="108">
        <f t="shared" si="2"/>
        <v>199253063</v>
      </c>
      <c r="T133" s="100"/>
      <c r="U133" s="102">
        <f>S133/درآمد!$F$13</f>
        <v>2.6305936433333499E-4</v>
      </c>
      <c r="W133" s="25"/>
      <c r="X133" s="19"/>
    </row>
    <row r="134" spans="1:24" ht="21.75" customHeight="1" thickBot="1" x14ac:dyDescent="0.25">
      <c r="A134" s="24" t="s">
        <v>98</v>
      </c>
      <c r="C134" s="30">
        <f>SUM(C9:C133)</f>
        <v>28031137411</v>
      </c>
      <c r="D134" s="25"/>
      <c r="E134" s="110">
        <v>127319876243</v>
      </c>
      <c r="F134" s="106"/>
      <c r="G134" s="110">
        <f>SUM(G9:G133)</f>
        <v>85126212497</v>
      </c>
      <c r="H134" s="106"/>
      <c r="I134" s="110">
        <v>229998915004</v>
      </c>
      <c r="J134" s="106"/>
      <c r="K134" s="110">
        <v>91.98</v>
      </c>
      <c r="L134" s="106"/>
      <c r="M134" s="110">
        <f>SUM(M9:M102)</f>
        <v>210360664042</v>
      </c>
      <c r="N134" s="111"/>
      <c r="O134" s="110">
        <f>SUM(O9:O133)</f>
        <v>422915520401</v>
      </c>
      <c r="P134" s="106"/>
      <c r="Q134" s="110">
        <f>SUM(Q9:Q127)</f>
        <v>120395635397</v>
      </c>
      <c r="R134" s="106"/>
      <c r="S134" s="110">
        <f>SUM(S9:S133)</f>
        <v>753671819840</v>
      </c>
      <c r="T134" s="100"/>
      <c r="U134" s="104">
        <f>SUM(U9:U133)</f>
        <v>0.99501822886937596</v>
      </c>
      <c r="X134" s="19"/>
    </row>
    <row r="135" spans="1:24" ht="13.5" thickTop="1" x14ac:dyDescent="0.2">
      <c r="M135" s="19"/>
      <c r="O135" s="25"/>
      <c r="S135" s="32"/>
    </row>
    <row r="136" spans="1:24" x14ac:dyDescent="0.2">
      <c r="M136" s="19"/>
      <c r="O136" s="19"/>
      <c r="S136" s="32"/>
    </row>
  </sheetData>
  <mergeCells count="8">
    <mergeCell ref="C6:K6"/>
    <mergeCell ref="M6:U6"/>
    <mergeCell ref="I7:K7"/>
    <mergeCell ref="S7:U7"/>
    <mergeCell ref="A1:U1"/>
    <mergeCell ref="A2:U2"/>
    <mergeCell ref="A3:U3"/>
    <mergeCell ref="A5:U5"/>
  </mergeCells>
  <conditionalFormatting sqref="A128:A133">
    <cfRule type="duplicateValues" dxfId="3" priority="2"/>
  </conditionalFormatting>
  <conditionalFormatting sqref="A149:A1048576 A1:A142">
    <cfRule type="duplicateValues" dxfId="2" priority="3"/>
  </conditionalFormatting>
  <conditionalFormatting sqref="A161:A1048576 A1:A127 A134:A135">
    <cfRule type="duplicateValues" dxfId="1" priority="4"/>
  </conditionalFormatting>
  <pageMargins left="0.39" right="0.39" top="0.39" bottom="0.39" header="0" footer="0"/>
  <pageSetup scale="53" fitToHeight="0" orientation="landscape" r:id="rId1"/>
  <rowBreaks count="1" manualBreakCount="1">
    <brk id="45" max="21" man="1"/>
  </rowBreaks>
  <ignoredErrors>
    <ignoredError sqref="M13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0"/>
  <sheetViews>
    <sheetView rightToLeft="1" view="pageBreakPreview" zoomScaleNormal="100" zoomScaleSheetLayoutView="100" workbookViewId="0">
      <selection activeCell="T18" sqref="T18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4.42578125" bestFit="1" customWidth="1"/>
    <col min="13" max="13" width="1.28515625" customWidth="1"/>
    <col min="14" max="14" width="14.28515625" customWidth="1"/>
    <col min="15" max="15" width="1.28515625" customWidth="1"/>
    <col min="16" max="16" width="14.42578125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1.75" customHeight="1" x14ac:dyDescent="0.2">
      <c r="A2" s="70" t="s">
        <v>130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14.45" customHeight="1" x14ac:dyDescent="0.2"/>
    <row r="5" spans="1:18" ht="14.45" customHeight="1" x14ac:dyDescent="0.2">
      <c r="A5" s="1" t="s">
        <v>179</v>
      </c>
      <c r="B5" s="73" t="s">
        <v>180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ht="14.45" customHeight="1" x14ac:dyDescent="0.2">
      <c r="D6" s="74" t="s">
        <v>145</v>
      </c>
      <c r="E6" s="74"/>
      <c r="F6" s="74"/>
      <c r="G6" s="74"/>
      <c r="H6" s="74"/>
      <c r="I6" s="74"/>
      <c r="J6" s="74"/>
      <c r="L6" s="74" t="s">
        <v>146</v>
      </c>
      <c r="M6" s="74"/>
      <c r="N6" s="74"/>
      <c r="O6" s="74"/>
      <c r="P6" s="74"/>
      <c r="Q6" s="74"/>
      <c r="R6" s="74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74" t="s">
        <v>181</v>
      </c>
      <c r="B8" s="74"/>
      <c r="D8" s="2" t="s">
        <v>182</v>
      </c>
      <c r="F8" s="2" t="s">
        <v>149</v>
      </c>
      <c r="H8" s="2" t="s">
        <v>150</v>
      </c>
      <c r="J8" s="2" t="s">
        <v>98</v>
      </c>
      <c r="L8" s="2" t="s">
        <v>182</v>
      </c>
      <c r="N8" s="2" t="s">
        <v>149</v>
      </c>
      <c r="P8" s="2" t="s">
        <v>150</v>
      </c>
      <c r="R8" s="2" t="s">
        <v>98</v>
      </c>
    </row>
    <row r="9" spans="1:18" ht="21.75" customHeight="1" x14ac:dyDescent="0.2">
      <c r="A9" s="88" t="s">
        <v>183</v>
      </c>
      <c r="B9" s="88"/>
      <c r="D9" s="16">
        <v>22614376</v>
      </c>
      <c r="F9" s="16">
        <v>0</v>
      </c>
      <c r="H9" s="16">
        <v>0</v>
      </c>
      <c r="J9" s="16">
        <v>22614376</v>
      </c>
      <c r="L9" s="16">
        <v>2405180579</v>
      </c>
      <c r="N9" s="16">
        <v>0</v>
      </c>
      <c r="P9" s="64">
        <v>-18132783</v>
      </c>
      <c r="R9" s="16">
        <f>L9+N9+P9</f>
        <v>2387047796</v>
      </c>
    </row>
    <row r="10" spans="1:18" ht="21.75" customHeight="1" x14ac:dyDescent="0.2">
      <c r="A10" s="79" t="s">
        <v>98</v>
      </c>
      <c r="B10" s="79"/>
      <c r="D10" s="15">
        <v>22614376</v>
      </c>
      <c r="F10" s="15">
        <v>0</v>
      </c>
      <c r="H10" s="15">
        <v>0</v>
      </c>
      <c r="J10" s="15">
        <v>22614376</v>
      </c>
      <c r="L10" s="15">
        <f>SUM(L9)</f>
        <v>2405180579</v>
      </c>
      <c r="N10" s="15">
        <v>0</v>
      </c>
      <c r="P10" s="65">
        <f>SUM(P9)</f>
        <v>-18132783</v>
      </c>
      <c r="R10" s="15">
        <f>SUM(R9)</f>
        <v>2387047796</v>
      </c>
    </row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0"/>
  <sheetViews>
    <sheetView rightToLeft="1" view="pageBreakPreview" zoomScale="96" zoomScaleNormal="100" zoomScaleSheetLayoutView="96" workbookViewId="0">
      <selection activeCell="T6" sqref="T6"/>
    </sheetView>
  </sheetViews>
  <sheetFormatPr defaultRowHeight="12.75" x14ac:dyDescent="0.2"/>
  <cols>
    <col min="1" max="1" width="5.140625" customWidth="1"/>
    <col min="2" max="2" width="48.7109375" customWidth="1"/>
    <col min="3" max="3" width="1.28515625" customWidth="1"/>
    <col min="4" max="4" width="19.42578125" customWidth="1"/>
    <col min="5" max="5" width="1.28515625" customWidth="1"/>
    <col min="6" max="6" width="15.7109375" customWidth="1"/>
    <col min="7" max="7" width="1.28515625" customWidth="1"/>
    <col min="8" max="8" width="19.42578125" customWidth="1"/>
    <col min="9" max="9" width="1.28515625" customWidth="1"/>
    <col min="10" max="10" width="14.7109375" customWidth="1"/>
    <col min="11" max="11" width="0.28515625" customWidth="1"/>
  </cols>
  <sheetData>
    <row r="1" spans="1:10" s="54" customFormat="1" ht="25.5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s="54" customFormat="1" ht="25.5" x14ac:dyDescent="0.2">
      <c r="A2" s="72" t="s">
        <v>130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s="54" customFormat="1" ht="25.5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14.45" customHeight="1" x14ac:dyDescent="0.2"/>
    <row r="5" spans="1:10" ht="21" customHeight="1" x14ac:dyDescent="0.2">
      <c r="A5" s="1" t="s">
        <v>141</v>
      </c>
      <c r="B5" s="73" t="s">
        <v>184</v>
      </c>
      <c r="C5" s="73"/>
      <c r="D5" s="73"/>
      <c r="E5" s="73"/>
      <c r="F5" s="73"/>
      <c r="G5" s="73"/>
      <c r="H5" s="73"/>
      <c r="I5" s="73"/>
      <c r="J5" s="73"/>
    </row>
    <row r="6" spans="1:10" ht="27" customHeight="1" x14ac:dyDescent="0.2">
      <c r="D6" s="74" t="s">
        <v>145</v>
      </c>
      <c r="E6" s="74"/>
      <c r="F6" s="74"/>
      <c r="H6" s="74" t="s">
        <v>146</v>
      </c>
      <c r="I6" s="74"/>
      <c r="J6" s="74"/>
    </row>
    <row r="7" spans="1:10" ht="36.4" customHeight="1" x14ac:dyDescent="0.2">
      <c r="A7" s="74" t="s">
        <v>185</v>
      </c>
      <c r="B7" s="74"/>
      <c r="D7" s="18" t="s">
        <v>186</v>
      </c>
      <c r="E7" s="3"/>
      <c r="F7" s="18" t="s">
        <v>187</v>
      </c>
      <c r="H7" s="18" t="s">
        <v>186</v>
      </c>
      <c r="I7" s="3"/>
      <c r="J7" s="18" t="s">
        <v>187</v>
      </c>
    </row>
    <row r="8" spans="1:10" ht="28.5" customHeight="1" x14ac:dyDescent="0.2">
      <c r="A8" s="76" t="s">
        <v>128</v>
      </c>
      <c r="B8" s="76"/>
      <c r="D8" s="94">
        <v>991409</v>
      </c>
      <c r="E8" s="95"/>
      <c r="F8" s="96"/>
      <c r="G8" s="95"/>
      <c r="H8" s="94">
        <v>124637732</v>
      </c>
      <c r="J8" s="7"/>
    </row>
    <row r="9" spans="1:10" ht="28.5" customHeight="1" x14ac:dyDescent="0.2">
      <c r="A9" s="78" t="s">
        <v>129</v>
      </c>
      <c r="B9" s="78"/>
      <c r="D9" s="97">
        <v>368780</v>
      </c>
      <c r="E9" s="95"/>
      <c r="F9" s="98"/>
      <c r="G9" s="95"/>
      <c r="H9" s="97">
        <v>9378057</v>
      </c>
      <c r="J9" s="13"/>
    </row>
    <row r="10" spans="1:10" ht="28.5" customHeight="1" x14ac:dyDescent="0.2">
      <c r="A10" s="79" t="s">
        <v>98</v>
      </c>
      <c r="B10" s="79"/>
      <c r="D10" s="99">
        <v>1360189</v>
      </c>
      <c r="E10" s="95"/>
      <c r="F10" s="99"/>
      <c r="G10" s="95"/>
      <c r="H10" s="99">
        <v>134015789</v>
      </c>
      <c r="J10" s="15"/>
    </row>
  </sheetData>
  <mergeCells count="10"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Normal="100" zoomScaleSheetLayoutView="100" workbookViewId="0">
      <selection activeCell="B27" sqref="B27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s="54" customFormat="1" ht="25.5" x14ac:dyDescent="0.2">
      <c r="A1" s="72" t="s">
        <v>0</v>
      </c>
      <c r="B1" s="72"/>
      <c r="C1" s="72"/>
      <c r="D1" s="72"/>
      <c r="E1" s="72"/>
      <c r="F1" s="72"/>
    </row>
    <row r="2" spans="1:6" s="54" customFormat="1" ht="25.5" x14ac:dyDescent="0.2">
      <c r="A2" s="72" t="s">
        <v>130</v>
      </c>
      <c r="B2" s="72"/>
      <c r="C2" s="72"/>
      <c r="D2" s="72"/>
      <c r="E2" s="72"/>
      <c r="F2" s="72"/>
    </row>
    <row r="3" spans="1:6" s="54" customFormat="1" ht="25.5" x14ac:dyDescent="0.2">
      <c r="A3" s="72" t="s">
        <v>2</v>
      </c>
      <c r="B3" s="72"/>
      <c r="C3" s="72"/>
      <c r="D3" s="72"/>
      <c r="E3" s="72"/>
      <c r="F3" s="72"/>
    </row>
    <row r="4" spans="1:6" ht="14.45" customHeight="1" x14ac:dyDescent="0.2"/>
    <row r="5" spans="1:6" ht="29.1" customHeight="1" x14ac:dyDescent="0.2">
      <c r="A5" s="1" t="s">
        <v>143</v>
      </c>
      <c r="B5" s="73" t="s">
        <v>144</v>
      </c>
      <c r="C5" s="73"/>
      <c r="D5" s="73"/>
      <c r="E5" s="73"/>
      <c r="F5" s="73"/>
    </row>
    <row r="6" spans="1:6" ht="21" customHeight="1" x14ac:dyDescent="0.2">
      <c r="D6" s="2" t="s">
        <v>145</v>
      </c>
      <c r="F6" s="2" t="s">
        <v>9</v>
      </c>
    </row>
    <row r="7" spans="1:6" ht="27" customHeight="1" x14ac:dyDescent="0.2">
      <c r="A7" s="74" t="s">
        <v>144</v>
      </c>
      <c r="B7" s="74"/>
      <c r="D7" s="4" t="s">
        <v>125</v>
      </c>
      <c r="F7" s="4" t="s">
        <v>125</v>
      </c>
    </row>
    <row r="8" spans="1:6" ht="21.75" customHeight="1" x14ac:dyDescent="0.2">
      <c r="A8" s="76" t="s">
        <v>144</v>
      </c>
      <c r="B8" s="76"/>
      <c r="D8" s="45">
        <v>0</v>
      </c>
      <c r="E8" s="43"/>
      <c r="F8" s="45">
        <v>414019189</v>
      </c>
    </row>
    <row r="9" spans="1:6" ht="21.75" customHeight="1" x14ac:dyDescent="0.2">
      <c r="A9" s="77" t="s">
        <v>188</v>
      </c>
      <c r="B9" s="77"/>
      <c r="D9" s="47">
        <v>0</v>
      </c>
      <c r="E9" s="43"/>
      <c r="F9" s="47">
        <v>0</v>
      </c>
    </row>
    <row r="10" spans="1:6" ht="21.75" customHeight="1" x14ac:dyDescent="0.2">
      <c r="A10" s="78" t="s">
        <v>189</v>
      </c>
      <c r="B10" s="78"/>
      <c r="D10" s="49">
        <v>517591727</v>
      </c>
      <c r="E10" s="43"/>
      <c r="F10" s="49">
        <v>838336049</v>
      </c>
    </row>
    <row r="11" spans="1:6" ht="21.75" customHeight="1" x14ac:dyDescent="0.2">
      <c r="A11" s="85" t="s">
        <v>98</v>
      </c>
      <c r="B11" s="85"/>
      <c r="D11" s="51">
        <f>SUM(D8:D10)</f>
        <v>517591727</v>
      </c>
      <c r="E11" s="43"/>
      <c r="F11" s="51">
        <f>SUM(F8:F10)</f>
        <v>1252355238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صورت وضعیت</vt:lpstr>
      <vt:lpstr>سهام</vt:lpstr>
      <vt:lpstr>اوراق مشتقه</vt:lpstr>
      <vt:lpstr>سپرده</vt:lpstr>
      <vt:lpstr>درآمد</vt:lpstr>
      <vt:lpstr>1-2</vt:lpstr>
      <vt:lpstr>2-2</vt:lpstr>
      <vt:lpstr>3-2</vt:lpstr>
      <vt:lpstr>4-2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'1-2'!Print_Area</vt:lpstr>
      <vt:lpstr>'2-2'!Print_Area</vt:lpstr>
      <vt:lpstr>'3-2'!Print_Area</vt:lpstr>
      <vt:lpstr>'4-2'!Print_Area</vt:lpstr>
      <vt:lpstr>'اوراق مشتقه'!Print_Area</vt:lpstr>
      <vt:lpstr>درآمد!Print_Area</vt:lpstr>
      <vt:lpstr>'درآمد اعمال اختیار'!Print_Area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moner tabrizi</dc:creator>
  <dc:description/>
  <cp:lastModifiedBy>Ali Solgi</cp:lastModifiedBy>
  <dcterms:created xsi:type="dcterms:W3CDTF">2025-01-20T05:57:55Z</dcterms:created>
  <dcterms:modified xsi:type="dcterms:W3CDTF">2025-01-27T09:18:53Z</dcterms:modified>
</cp:coreProperties>
</file>