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3\14031130\"/>
    </mc:Choice>
  </mc:AlternateContent>
  <xr:revisionPtr revIDLastSave="0" documentId="13_ncr:1_{CA2415CB-F03B-4BA8-985B-2B3E753C13F5}" xr6:coauthVersionLast="47" xr6:coauthVersionMax="47" xr10:uidLastSave="{00000000-0000-0000-0000-000000000000}"/>
  <bookViews>
    <workbookView xWindow="-120" yWindow="-120" windowWidth="29040" windowHeight="15840" tabRatio="954" xr2:uid="{00000000-000D-0000-FFFF-FFFF00000000}"/>
  </bookViews>
  <sheets>
    <sheet name="صورت وضعیت" sheetId="1" r:id="rId1"/>
    <sheet name="سرمایه گذاری در سهام" sheetId="2" r:id="rId2"/>
    <sheet name="اوراق مشتقه" sheetId="3" r:id="rId3"/>
    <sheet name="سپرده" sheetId="7" r:id="rId4"/>
    <sheet name="درآمد" sheetId="8" r:id="rId5"/>
    <sheet name="1-2" sheetId="9" r:id="rId6"/>
    <sheet name="2-2" sheetId="11" r:id="rId7"/>
    <sheet name="3-2" sheetId="13" r:id="rId8"/>
    <sheet name="4-2" sheetId="14" r:id="rId9"/>
    <sheet name="درآمد سود سهام" sheetId="15" r:id="rId10"/>
    <sheet name="سود اوراق بهادار" sheetId="17" r:id="rId11"/>
    <sheet name="سود سپرده بانکی" sheetId="18" r:id="rId12"/>
    <sheet name="درآمد ناشی از فروش" sheetId="19" r:id="rId13"/>
    <sheet name="درآمد اعمال اختیار" sheetId="22" r:id="rId14"/>
    <sheet name="درآمد ناشی از تغییر قیمت اوراق" sheetId="21" r:id="rId15"/>
  </sheets>
  <externalReferences>
    <externalReference r:id="rId16"/>
  </externalReferences>
  <definedNames>
    <definedName name="_xlnm.Print_Area" localSheetId="5">'1-2'!$A$1:$V$146</definedName>
    <definedName name="_xlnm.Print_Area" localSheetId="6">'2-2'!$A$1:$S$10</definedName>
    <definedName name="_xlnm.Print_Area" localSheetId="7">'3-2'!$A$1:$K$14</definedName>
    <definedName name="_xlnm.Print_Area" localSheetId="8">'4-2'!$A$1:$G$14</definedName>
    <definedName name="_xlnm.Print_Area" localSheetId="2">'اوراق مشتقه'!$A$1:$AV$19</definedName>
    <definedName name="_xlnm.Print_Area" localSheetId="4">درآمد!$A$1:$K$12</definedName>
    <definedName name="_xlnm.Print_Area" localSheetId="13">'درآمد اعمال اختیار'!$A$1:$Y$42</definedName>
    <definedName name="_xlnm.Print_Area" localSheetId="9">'درآمد سود سهام'!$A$1:$T$56</definedName>
    <definedName name="_xlnm.Print_Area" localSheetId="14">'درآمد ناشی از تغییر قیمت اوراق'!$A$1:$Q$73</definedName>
    <definedName name="_xlnm.Print_Area" localSheetId="12">'درآمد ناشی از فروش'!$A$1:$Q$98</definedName>
    <definedName name="_xlnm.Print_Area" localSheetId="3">سپرده!$A$1:$M$11</definedName>
    <definedName name="_xlnm.Print_Area" localSheetId="1">'سرمایه گذاری در سهام'!$A$1:$AC$78</definedName>
    <definedName name="_xlnm.Print_Area" localSheetId="10">'سود اوراق بهادار'!$A$1:$U$17</definedName>
    <definedName name="_xlnm.Print_Area" localSheetId="11">'سود سپرده بانکی'!$A$1:$N$11</definedName>
    <definedName name="_xlnm.Print_Area" localSheetId="0">'صورت وضعیت'!$A$1:$C$13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8" l="1"/>
  <c r="F9" i="13"/>
  <c r="F8" i="13"/>
  <c r="J9" i="13"/>
  <c r="J8" i="13"/>
  <c r="C72" i="21"/>
  <c r="E72" i="21"/>
  <c r="G72" i="21"/>
  <c r="I72" i="21"/>
  <c r="K72" i="21"/>
  <c r="M72" i="21"/>
  <c r="O72" i="21"/>
  <c r="Q72" i="21"/>
  <c r="X41" i="22"/>
  <c r="F41" i="22"/>
  <c r="H41" i="22"/>
  <c r="J41" i="22"/>
  <c r="L41" i="22"/>
  <c r="N41" i="22"/>
  <c r="P41" i="22"/>
  <c r="R41" i="22"/>
  <c r="T41" i="22"/>
  <c r="V41" i="22"/>
  <c r="V42" i="22" s="1"/>
  <c r="X42" i="22" l="1"/>
  <c r="Q98" i="19" l="1"/>
  <c r="O98" i="19"/>
  <c r="M98" i="19"/>
  <c r="K98" i="19"/>
  <c r="I98" i="19"/>
  <c r="G98" i="19"/>
  <c r="E98" i="19"/>
  <c r="C98" i="19"/>
  <c r="S55" i="15"/>
  <c r="P9" i="17"/>
  <c r="T9" i="17"/>
  <c r="C10" i="18"/>
  <c r="G10" i="18"/>
  <c r="I10" i="18"/>
  <c r="M10" i="18"/>
  <c r="O10" i="18" s="1"/>
  <c r="V8" i="17"/>
  <c r="Q55" i="15"/>
  <c r="O55" i="15"/>
  <c r="M55" i="15"/>
  <c r="K55" i="15"/>
  <c r="I55" i="15"/>
  <c r="D10" i="14"/>
  <c r="F10" i="14"/>
  <c r="F11" i="8" s="1"/>
  <c r="F10" i="8"/>
  <c r="J10" i="13"/>
  <c r="F10" i="13"/>
  <c r="F9" i="8"/>
  <c r="L10" i="11"/>
  <c r="R10" i="11"/>
  <c r="R9" i="11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9" i="9"/>
  <c r="S146" i="9" s="1"/>
  <c r="F8" i="8" s="1"/>
  <c r="Q146" i="9"/>
  <c r="O146" i="9"/>
  <c r="M146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9" i="9"/>
  <c r="I146" i="9" s="1"/>
  <c r="E146" i="9"/>
  <c r="G146" i="9"/>
  <c r="C146" i="9"/>
  <c r="P10" i="11"/>
  <c r="J11" i="8" l="1"/>
  <c r="F12" i="8"/>
  <c r="H11" i="8" s="1"/>
  <c r="J9" i="8"/>
  <c r="J10" i="8"/>
  <c r="P146" i="9"/>
  <c r="H11" i="7"/>
  <c r="D11" i="7"/>
  <c r="F11" i="7"/>
  <c r="J11" i="7"/>
  <c r="X76" i="2"/>
  <c r="F76" i="2"/>
  <c r="H76" i="2"/>
  <c r="J76" i="2"/>
  <c r="L76" i="2"/>
  <c r="N76" i="2"/>
  <c r="P76" i="2"/>
  <c r="R76" i="2"/>
  <c r="T76" i="2"/>
  <c r="Z76" i="2"/>
  <c r="J12" i="8" l="1"/>
  <c r="H10" i="8"/>
  <c r="H9" i="8"/>
  <c r="H8" i="8"/>
  <c r="U17" i="9"/>
  <c r="U29" i="9"/>
  <c r="U41" i="9"/>
  <c r="U53" i="9"/>
  <c r="U65" i="9"/>
  <c r="U77" i="9"/>
  <c r="U89" i="9"/>
  <c r="U101" i="9"/>
  <c r="U113" i="9"/>
  <c r="U125" i="9"/>
  <c r="U137" i="9"/>
  <c r="K119" i="9"/>
  <c r="K131" i="9"/>
  <c r="K143" i="9"/>
  <c r="K19" i="9"/>
  <c r="K31" i="9"/>
  <c r="K43" i="9"/>
  <c r="K55" i="9"/>
  <c r="K67" i="9"/>
  <c r="K79" i="9"/>
  <c r="K91" i="9"/>
  <c r="K103" i="9"/>
  <c r="U18" i="9"/>
  <c r="U30" i="9"/>
  <c r="U42" i="9"/>
  <c r="U54" i="9"/>
  <c r="U66" i="9"/>
  <c r="U78" i="9"/>
  <c r="U90" i="9"/>
  <c r="U102" i="9"/>
  <c r="U114" i="9"/>
  <c r="U126" i="9"/>
  <c r="U138" i="9"/>
  <c r="K120" i="9"/>
  <c r="K132" i="9"/>
  <c r="K144" i="9"/>
  <c r="K20" i="9"/>
  <c r="K32" i="9"/>
  <c r="K44" i="9"/>
  <c r="K56" i="9"/>
  <c r="K68" i="9"/>
  <c r="K80" i="9"/>
  <c r="K92" i="9"/>
  <c r="K104" i="9"/>
  <c r="U19" i="9"/>
  <c r="U31" i="9"/>
  <c r="U43" i="9"/>
  <c r="U55" i="9"/>
  <c r="U67" i="9"/>
  <c r="U79" i="9"/>
  <c r="U91" i="9"/>
  <c r="U103" i="9"/>
  <c r="U115" i="9"/>
  <c r="U127" i="9"/>
  <c r="U139" i="9"/>
  <c r="K121" i="9"/>
  <c r="K133" i="9"/>
  <c r="K145" i="9"/>
  <c r="K21" i="9"/>
  <c r="K33" i="9"/>
  <c r="K45" i="9"/>
  <c r="K57" i="9"/>
  <c r="K69" i="9"/>
  <c r="K81" i="9"/>
  <c r="K93" i="9"/>
  <c r="K105" i="9"/>
  <c r="U20" i="9"/>
  <c r="U32" i="9"/>
  <c r="U44" i="9"/>
  <c r="U56" i="9"/>
  <c r="U68" i="9"/>
  <c r="U80" i="9"/>
  <c r="U92" i="9"/>
  <c r="U104" i="9"/>
  <c r="U116" i="9"/>
  <c r="U128" i="9"/>
  <c r="U140" i="9"/>
  <c r="K122" i="9"/>
  <c r="K134" i="9"/>
  <c r="K10" i="9"/>
  <c r="K22" i="9"/>
  <c r="K34" i="9"/>
  <c r="K46" i="9"/>
  <c r="K58" i="9"/>
  <c r="K70" i="9"/>
  <c r="K82" i="9"/>
  <c r="K94" i="9"/>
  <c r="K106" i="9"/>
  <c r="U21" i="9"/>
  <c r="U33" i="9"/>
  <c r="U45" i="9"/>
  <c r="U57" i="9"/>
  <c r="U69" i="9"/>
  <c r="U81" i="9"/>
  <c r="U93" i="9"/>
  <c r="U105" i="9"/>
  <c r="U117" i="9"/>
  <c r="U129" i="9"/>
  <c r="U141" i="9"/>
  <c r="K123" i="9"/>
  <c r="K135" i="9"/>
  <c r="K11" i="9"/>
  <c r="K23" i="9"/>
  <c r="K35" i="9"/>
  <c r="K47" i="9"/>
  <c r="K59" i="9"/>
  <c r="K71" i="9"/>
  <c r="K83" i="9"/>
  <c r="K95" i="9"/>
  <c r="K107" i="9"/>
  <c r="U22" i="9"/>
  <c r="U34" i="9"/>
  <c r="U46" i="9"/>
  <c r="U58" i="9"/>
  <c r="U70" i="9"/>
  <c r="U82" i="9"/>
  <c r="U94" i="9"/>
  <c r="U106" i="9"/>
  <c r="U118" i="9"/>
  <c r="U130" i="9"/>
  <c r="U142" i="9"/>
  <c r="K124" i="9"/>
  <c r="K136" i="9"/>
  <c r="K12" i="9"/>
  <c r="K24" i="9"/>
  <c r="K36" i="9"/>
  <c r="K48" i="9"/>
  <c r="K60" i="9"/>
  <c r="K72" i="9"/>
  <c r="K84" i="9"/>
  <c r="K96" i="9"/>
  <c r="K108" i="9"/>
  <c r="U11" i="9"/>
  <c r="U23" i="9"/>
  <c r="U35" i="9"/>
  <c r="U47" i="9"/>
  <c r="U59" i="9"/>
  <c r="U71" i="9"/>
  <c r="U83" i="9"/>
  <c r="U95" i="9"/>
  <c r="U107" i="9"/>
  <c r="U119" i="9"/>
  <c r="U131" i="9"/>
  <c r="U143" i="9"/>
  <c r="K125" i="9"/>
  <c r="K137" i="9"/>
  <c r="K13" i="9"/>
  <c r="K25" i="9"/>
  <c r="K37" i="9"/>
  <c r="K49" i="9"/>
  <c r="K61" i="9"/>
  <c r="K73" i="9"/>
  <c r="K85" i="9"/>
  <c r="K97" i="9"/>
  <c r="K109" i="9"/>
  <c r="U12" i="9"/>
  <c r="U24" i="9"/>
  <c r="U36" i="9"/>
  <c r="U48" i="9"/>
  <c r="U60" i="9"/>
  <c r="U72" i="9"/>
  <c r="U84" i="9"/>
  <c r="U96" i="9"/>
  <c r="U108" i="9"/>
  <c r="U120" i="9"/>
  <c r="U132" i="9"/>
  <c r="U144" i="9"/>
  <c r="K114" i="9"/>
  <c r="K126" i="9"/>
  <c r="K138" i="9"/>
  <c r="K14" i="9"/>
  <c r="K26" i="9"/>
  <c r="K38" i="9"/>
  <c r="K50" i="9"/>
  <c r="K62" i="9"/>
  <c r="K74" i="9"/>
  <c r="K86" i="9"/>
  <c r="K98" i="9"/>
  <c r="K110" i="9"/>
  <c r="U13" i="9"/>
  <c r="U25" i="9"/>
  <c r="U37" i="9"/>
  <c r="U49" i="9"/>
  <c r="U61" i="9"/>
  <c r="U73" i="9"/>
  <c r="U85" i="9"/>
  <c r="U97" i="9"/>
  <c r="U109" i="9"/>
  <c r="U121" i="9"/>
  <c r="U133" i="9"/>
  <c r="U145" i="9"/>
  <c r="K115" i="9"/>
  <c r="K127" i="9"/>
  <c r="K139" i="9"/>
  <c r="K15" i="9"/>
  <c r="K27" i="9"/>
  <c r="K39" i="9"/>
  <c r="K51" i="9"/>
  <c r="K63" i="9"/>
  <c r="K75" i="9"/>
  <c r="K87" i="9"/>
  <c r="K99" i="9"/>
  <c r="K111" i="9"/>
  <c r="U14" i="9"/>
  <c r="U26" i="9"/>
  <c r="U38" i="9"/>
  <c r="U50" i="9"/>
  <c r="U62" i="9"/>
  <c r="U74" i="9"/>
  <c r="U86" i="9"/>
  <c r="U98" i="9"/>
  <c r="U110" i="9"/>
  <c r="U122" i="9"/>
  <c r="U134" i="9"/>
  <c r="U10" i="9"/>
  <c r="K116" i="9"/>
  <c r="K128" i="9"/>
  <c r="K140" i="9"/>
  <c r="K16" i="9"/>
  <c r="K28" i="9"/>
  <c r="K40" i="9"/>
  <c r="K52" i="9"/>
  <c r="K64" i="9"/>
  <c r="K76" i="9"/>
  <c r="K88" i="9"/>
  <c r="K100" i="9"/>
  <c r="K112" i="9"/>
  <c r="K113" i="9"/>
  <c r="U15" i="9"/>
  <c r="U27" i="9"/>
  <c r="U39" i="9"/>
  <c r="U51" i="9"/>
  <c r="U63" i="9"/>
  <c r="U75" i="9"/>
  <c r="U87" i="9"/>
  <c r="U99" i="9"/>
  <c r="U111" i="9"/>
  <c r="U123" i="9"/>
  <c r="U135" i="9"/>
  <c r="U9" i="9"/>
  <c r="K117" i="9"/>
  <c r="K129" i="9"/>
  <c r="K141" i="9"/>
  <c r="K17" i="9"/>
  <c r="K29" i="9"/>
  <c r="K41" i="9"/>
  <c r="K53" i="9"/>
  <c r="K65" i="9"/>
  <c r="K77" i="9"/>
  <c r="K89" i="9"/>
  <c r="K101" i="9"/>
  <c r="U16" i="9"/>
  <c r="U28" i="9"/>
  <c r="U40" i="9"/>
  <c r="U52" i="9"/>
  <c r="U64" i="9"/>
  <c r="U76" i="9"/>
  <c r="U88" i="9"/>
  <c r="U100" i="9"/>
  <c r="U112" i="9"/>
  <c r="U124" i="9"/>
  <c r="U136" i="9"/>
  <c r="K118" i="9"/>
  <c r="K130" i="9"/>
  <c r="K142" i="9"/>
  <c r="K18" i="9"/>
  <c r="K30" i="9"/>
  <c r="K42" i="9"/>
  <c r="K54" i="9"/>
  <c r="K66" i="9"/>
  <c r="K78" i="9"/>
  <c r="K90" i="9"/>
  <c r="K102" i="9"/>
  <c r="K9" i="9"/>
  <c r="H12" i="8" l="1"/>
  <c r="K146" i="9"/>
  <c r="U146" i="9"/>
</calcChain>
</file>

<file path=xl/sharedStrings.xml><?xml version="1.0" encoding="utf-8"?>
<sst xmlns="http://schemas.openxmlformats.org/spreadsheetml/2006/main" count="922" uniqueCount="324">
  <si>
    <t>صندوق سرمایه گذاری بخشی پتروشیمی دماوند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</si>
  <si>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</si>
  <si>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</si>
  <si>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</si>
  <si>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</si>
  <si>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</si>
  <si>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</si>
  <si>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</si>
  <si>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</si>
  <si>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</si>
  <si>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</si>
  <si>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</si>
  <si>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</si>
  <si>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</si>
  <si>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</si>
  <si>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</si>
  <si>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</si>
  <si>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</si>
  <si>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</si>
  <si>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فصبا-3600-14031114</t>
  </si>
  <si>
    <t>الکتریک‌ خودرو شرق‌</t>
  </si>
  <si>
    <t>بانک تجارت</t>
  </si>
  <si>
    <t>بانک صادرات ایران</t>
  </si>
  <si>
    <t>بانک ملت</t>
  </si>
  <si>
    <t>پارس‌ خزر</t>
  </si>
  <si>
    <t>پالایش نفت اصفهان</t>
  </si>
  <si>
    <t>پاکدیس</t>
  </si>
  <si>
    <t>پتروشیمی ارومیه</t>
  </si>
  <si>
    <t>پتروشیمی بوعلی سینا</t>
  </si>
  <si>
    <t>پتروشیمی پردیس</t>
  </si>
  <si>
    <t>پتروشیمی تندگویان</t>
  </si>
  <si>
    <t>پتروشیمی جم</t>
  </si>
  <si>
    <t>پتروشیمی جم پیلن</t>
  </si>
  <si>
    <t>پتروشیمی زاگرس</t>
  </si>
  <si>
    <t>پتروشیمی شازند</t>
  </si>
  <si>
    <t>پتروشیمی فناوران</t>
  </si>
  <si>
    <t>پتروشیمی نوری</t>
  </si>
  <si>
    <t>پتروشیمی‌شیراز</t>
  </si>
  <si>
    <t>پخش هجرت</t>
  </si>
  <si>
    <t>پدیده شیمی قرن</t>
  </si>
  <si>
    <t>تامین سرمایه دماوند</t>
  </si>
  <si>
    <t>تامین‌ ماسه‌ ریخته‌گری‌</t>
  </si>
  <si>
    <t>تایدواترخاورمیانه</t>
  </si>
  <si>
    <t>توسعه نیشکر و  صنایع جانبی</t>
  </si>
  <si>
    <t>تولید مواداولیه الیاف مصنوعی</t>
  </si>
  <si>
    <t>تولیدات پتروشیمی قائد بصیر</t>
  </si>
  <si>
    <t>تولیدی و صنعتی گوهرفام</t>
  </si>
  <si>
    <t>توکا رنگ فولاد سپاهان</t>
  </si>
  <si>
    <t>ح. صنایع کشاورزی وکود زنجان</t>
  </si>
  <si>
    <t>دارویی و نهاده های زاگرس دارو</t>
  </si>
  <si>
    <t>دوده‌ صنعتی‌ پارس‌</t>
  </si>
  <si>
    <t>ذوب آهن اصفهان</t>
  </si>
  <si>
    <t>رادیاتور ایران‌</t>
  </si>
  <si>
    <t>زامیاد</t>
  </si>
  <si>
    <t>س. نفت و گاز و پتروشیمی تأمین</t>
  </si>
  <si>
    <t>سرمایه گذاری تامین اجتماعی</t>
  </si>
  <si>
    <t>سرمایه‌گذاری صنایع پتروشیمی‌</t>
  </si>
  <si>
    <t>سیمان آبیک</t>
  </si>
  <si>
    <t>سیمان ساوه</t>
  </si>
  <si>
    <t>صبا فولاد خلیج فارس</t>
  </si>
  <si>
    <t>صنایع ارتباطی آوا</t>
  </si>
  <si>
    <t>صنایع پتروشیمی خلیج فارس</t>
  </si>
  <si>
    <t>صنایع پتروشیمی دهدشت</t>
  </si>
  <si>
    <t>صنایع شیمیایی کیمیاگران امروز</t>
  </si>
  <si>
    <t>صنعتی‌ آما</t>
  </si>
  <si>
    <t>گ.س.وت.ص.پتروشیمی خلیج فارس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</si>
  <si>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</si>
  <si>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</si>
  <si>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</si>
  <si>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</si>
  <si>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مدیریت نیروگاهی ایرانیان مپنا</t>
  </si>
  <si>
    <t>معدنی‌ املاح‌  ایران‌</t>
  </si>
  <si>
    <t>ملی شیمی کشاورز</t>
  </si>
  <si>
    <t>نساجی بابکان</t>
  </si>
  <si>
    <t>نورایستا پلاستیک</t>
  </si>
  <si>
    <t>نیروکلر</t>
  </si>
  <si>
    <t>کاشی‌ الوند</t>
  </si>
  <si>
    <t>کاشی‌ پارس‌</t>
  </si>
  <si>
    <t>کربن‌ ایران‌</t>
  </si>
  <si>
    <t>کشاورزی‌ ودامپروی‌ مگسال‌</t>
  </si>
  <si>
    <t>کلر پارس</t>
  </si>
  <si>
    <t>پتروشیمی پارس</t>
  </si>
  <si>
    <t>فرانسوز یزد</t>
  </si>
  <si>
    <t>ایمن خودرو شرق</t>
  </si>
  <si>
    <t>اخشان خراسان</t>
  </si>
  <si>
    <t>تولید انرژی برق شمس پاسارگاد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</si>
  <si>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</si>
  <si>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</si>
  <si>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</si>
  <si>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</si>
  <si>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</si>
  <si>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</si>
  <si>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</si>
  <si>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</si>
  <si>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</si>
  <si>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شستا-1250-1403/11/10</t>
  </si>
  <si>
    <t>اختیار خرید</t>
  </si>
  <si>
    <t>موقعیت فروش</t>
  </si>
  <si>
    <t>-</t>
  </si>
  <si>
    <t>1403/11/10</t>
  </si>
  <si>
    <t>اختیارخ شستا-1350-1403/11/10</t>
  </si>
  <si>
    <t>اختیارخ شستا-1450-1403/11/10</t>
  </si>
  <si>
    <t>اختیارخ شستا-1350-1403/12/08</t>
  </si>
  <si>
    <t>1403/12/08</t>
  </si>
  <si>
    <t>اختیارخ ذوب-500-1403/11/24</t>
  </si>
  <si>
    <t>1403/11/27</t>
  </si>
  <si>
    <t>اختیارخ وبملت-3250-1403/11/24</t>
  </si>
  <si>
    <t>اختیارخ شستا-1250-1403/12/08</t>
  </si>
  <si>
    <t>اختیارخ شپنا-5000-1403/12/08</t>
  </si>
  <si>
    <t>اختیارخ شستا-1300-1404/01/20</t>
  </si>
  <si>
    <t>1404/01/20</t>
  </si>
  <si>
    <t>اختیارخ ذوب-500-1403/12/22</t>
  </si>
  <si>
    <t>1403/12/22</t>
  </si>
  <si>
    <t>اختیارخ ذوب-500-1404/01/20</t>
  </si>
  <si>
    <t>اختیارخ ذوب-500-1404/02/24</t>
  </si>
  <si>
    <t>1404/02/24</t>
  </si>
  <si>
    <t>موقعیت خرید</t>
  </si>
  <si>
    <t>1403/11/14</t>
  </si>
  <si>
    <t>تاریخ سررسید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</si>
  <si>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</si>
  <si>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</si>
  <si>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</si>
  <si>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</si>
  <si>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</si>
  <si>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</si>
  <si>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</t>
  </si>
  <si>
    <t>1.27%</t>
  </si>
  <si>
    <t>سپرده کوتاه مدت بانک پاسارگاد جهان کودک 2908100152310221</t>
  </si>
  <si>
    <t>0.01%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</si>
  <si>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</si>
  <si>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</si>
  <si>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</si>
  <si>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</si>
  <si>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</si>
  <si>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</si>
  <si>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</si>
  <si>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</si>
  <si>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</si>
  <si>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</si>
  <si>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</si>
  <si>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</si>
  <si>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</si>
  <si>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</si>
  <si>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</si>
  <si>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</si>
  <si>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</si>
  <si>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</si>
  <si>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</si>
  <si>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</si>
  <si>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</si>
  <si>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</si>
  <si>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ذغال‌سنگ‌ نگین‌ ط‌بس‌</t>
  </si>
  <si>
    <t>تولیدی‌مهرام‌</t>
  </si>
  <si>
    <t>پارس‌ دارو</t>
  </si>
  <si>
    <t>کشتیرانی دریای خزر</t>
  </si>
  <si>
    <t>فولاد سیرجان ایرانیان</t>
  </si>
  <si>
    <t>ح . معدنی‌ املاح‌  ایران‌</t>
  </si>
  <si>
    <t>فولاد کاوه جنوب کیش</t>
  </si>
  <si>
    <t>آنتی بیوتیک سازی ایران</t>
  </si>
  <si>
    <t>ایرکا پارت صنعت</t>
  </si>
  <si>
    <t>داروسازی شهید قاضی</t>
  </si>
  <si>
    <t>بین‌المللی‌توسعه‌ساختمان</t>
  </si>
  <si>
    <t>صنایع پتروشیمی تخت جمشید</t>
  </si>
  <si>
    <t>سیمان‌هگمتان‌</t>
  </si>
  <si>
    <t>س. صنایع‌شیمیایی‌ایران</t>
  </si>
  <si>
    <t>ح. گسترش سوخت سبززاگرس(س. عام)</t>
  </si>
  <si>
    <t>اختیارخ ذوب-500-1403/09/28</t>
  </si>
  <si>
    <t>اختیارخ خودرو-2600-1403/09/07</t>
  </si>
  <si>
    <t>اختیارخ شستا-1050-1403/10/12</t>
  </si>
  <si>
    <t>صنعتی مینو</t>
  </si>
  <si>
    <t>س. و خدمات مدیریت صند. ب کشوری</t>
  </si>
  <si>
    <t>ایران‌ خودرو</t>
  </si>
  <si>
    <t>اختیارخ شستا-850-1403/10/12</t>
  </si>
  <si>
    <t>آلومینیوم‌ایران‌</t>
  </si>
  <si>
    <t>بهمن  دیزل</t>
  </si>
  <si>
    <t>گروه صنعتی پاکشو</t>
  </si>
  <si>
    <t>کشت وصنعت شریف آباد</t>
  </si>
  <si>
    <t>دارویی‌ رازک‌</t>
  </si>
  <si>
    <t>اختیارخ وبصادر-1900-1403/09/21</t>
  </si>
  <si>
    <t>صنعتی زر ماکارون</t>
  </si>
  <si>
    <t>فولاد امیرکبیرکاشان</t>
  </si>
  <si>
    <t>ح.تولیدی و صنعتی گوهرفام</t>
  </si>
  <si>
    <t>فرآوری زغال سنگ پروده طبس</t>
  </si>
  <si>
    <t>فولاد مبارکه اصفهان</t>
  </si>
  <si>
    <t>پالایش نفت بندرعباس</t>
  </si>
  <si>
    <t>کشت و دام قیام اصفهان</t>
  </si>
  <si>
    <t>توسعه خدمات دریایی وبندری سینا</t>
  </si>
  <si>
    <t>صنایع فروآلیاژ ایران</t>
  </si>
  <si>
    <t>اختیارخ ذوب-400-1403/09/28</t>
  </si>
  <si>
    <t>بیمه اتکایی ایران معین</t>
  </si>
  <si>
    <t>درآمد حاصل از سرمایه­گذاری در اوراق بهادار با درآمد ثابت:</t>
  </si>
  <si>
    <t>عنوان</t>
  </si>
  <si>
    <t>درآمد سود اوراق</t>
  </si>
  <si>
    <t>صکوک اجاره اخابر61-3ماهه23%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</si>
  <si>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</si>
  <si>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</si>
  <si>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</si>
  <si>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</si>
  <si>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</si>
  <si>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</si>
  <si>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</si>
  <si>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</si>
  <si>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</si>
  <si>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</si>
  <si>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</si>
  <si>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</si>
  <si>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1403/05/23</t>
  </si>
  <si>
    <t>1403/04/23</t>
  </si>
  <si>
    <t>1403/04/31</t>
  </si>
  <si>
    <t>1403/04/13</t>
  </si>
  <si>
    <t>1403/04/30</t>
  </si>
  <si>
    <t>1403/03/23</t>
  </si>
  <si>
    <t>1403/02/26</t>
  </si>
  <si>
    <t>1403/02/18</t>
  </si>
  <si>
    <t>1403/11/20</t>
  </si>
  <si>
    <t>1403/04/29</t>
  </si>
  <si>
    <t>1403/05/11</t>
  </si>
  <si>
    <t>1403/04/11</t>
  </si>
  <si>
    <t>1403/03/13</t>
  </si>
  <si>
    <t>1403/02/31</t>
  </si>
  <si>
    <t>1403/03/26</t>
  </si>
  <si>
    <t>1403/10/19</t>
  </si>
  <si>
    <t>1403/09/07</t>
  </si>
  <si>
    <t>1403/06/18</t>
  </si>
  <si>
    <t>1403/04/28</t>
  </si>
  <si>
    <t>1403/03/21</t>
  </si>
  <si>
    <t>1403/03/31</t>
  </si>
  <si>
    <t>1403/04/03</t>
  </si>
  <si>
    <t>1403/03/30</t>
  </si>
  <si>
    <t>1403/04/16</t>
  </si>
  <si>
    <t>1403/02/23</t>
  </si>
  <si>
    <t>1403/02/17</t>
  </si>
  <si>
    <t>1403/04/10</t>
  </si>
  <si>
    <t>1403/02/30</t>
  </si>
  <si>
    <t>1403/02/24</t>
  </si>
  <si>
    <t>1403/04/20</t>
  </si>
  <si>
    <t>1403/09/25</t>
  </si>
  <si>
    <t>1403/01/29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</si>
  <si>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</si>
  <si>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</si>
  <si>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</si>
  <si>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</si>
  <si>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</si>
  <si>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</si>
  <si>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1406/11/14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</si>
  <si>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</si>
  <si>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</si>
  <si>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</si>
  <si>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</si>
  <si>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</si>
  <si>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</si>
  <si>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</si>
  <si>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</si>
  <si>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</si>
  <si>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</si>
  <si>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</si>
  <si>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</si>
  <si>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</si>
  <si>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</si>
  <si>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</si>
  <si>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ضذوب11301</t>
  </si>
  <si>
    <t>ضملت11751</t>
  </si>
  <si>
    <t>ضستا12291</t>
  </si>
  <si>
    <t>ضستا11281</t>
  </si>
  <si>
    <t>ضستا11271</t>
  </si>
  <si>
    <t>ضستا11291</t>
  </si>
  <si>
    <t>ضفصبا11191</t>
  </si>
  <si>
    <t>ضشنا10701</t>
  </si>
  <si>
    <t>ضشنا10711</t>
  </si>
  <si>
    <t>ضشنا10691</t>
  </si>
  <si>
    <t>ضذوب90141</t>
  </si>
  <si>
    <t>ضذوب90121</t>
  </si>
  <si>
    <t>ضذوب90131</t>
  </si>
  <si>
    <t>ضصاد90211</t>
  </si>
  <si>
    <t>ضصاد90221</t>
  </si>
  <si>
    <t>ضصاد90201</t>
  </si>
  <si>
    <t>ضملت90181</t>
  </si>
  <si>
    <t>ضملت90171</t>
  </si>
  <si>
    <t>ضملت90191</t>
  </si>
  <si>
    <t>ضملت90201</t>
  </si>
  <si>
    <t>ضملت90211</t>
  </si>
  <si>
    <t>ضخود90281</t>
  </si>
  <si>
    <t>ضفلا90161</t>
  </si>
  <si>
    <t>ضفلا90181</t>
  </si>
  <si>
    <t>ضفلا90171</t>
  </si>
  <si>
    <t>ضستا10411</t>
  </si>
  <si>
    <t>ضستا10351</t>
  </si>
  <si>
    <t>ضستا10361</t>
  </si>
  <si>
    <t>ضستا10371</t>
  </si>
  <si>
    <t>ضستا10341</t>
  </si>
  <si>
    <t>ضفصبا9071</t>
  </si>
  <si>
    <t>ضجار10621</t>
  </si>
  <si>
    <t>درآمد ناشی از تغییر قیمت اوراق بهادار</t>
  </si>
  <si>
    <t>سود و زیان ناشی از تغییر قیمت</t>
  </si>
  <si>
    <t>ضستا12281</t>
  </si>
  <si>
    <t>ضشنا12211</t>
  </si>
  <si>
    <t>ضستا01271</t>
  </si>
  <si>
    <t>ضذوب12031</t>
  </si>
  <si>
    <t>ضذوب01141</t>
  </si>
  <si>
    <t>ضذوب20031</t>
  </si>
  <si>
    <t>1-3</t>
  </si>
  <si>
    <t>1-4</t>
  </si>
  <si>
    <t>1-1</t>
  </si>
  <si>
    <t>درآمد حاصل از سرمایه گذاری در اوراق با درآمد ثابت</t>
  </si>
  <si>
    <t>اختیارخ شستا-1550-1403/10/12</t>
  </si>
  <si>
    <t>اختیارخ وتجارت-1900-1403/10/19</t>
  </si>
  <si>
    <t>اختیارخ شستا-950-1403/10/12</t>
  </si>
  <si>
    <t>اختیارخ وبملت-2200-1403/09/28</t>
  </si>
  <si>
    <t>اختیارخ وبملت-1900-1403/09/28</t>
  </si>
  <si>
    <t>اختیارخ وبملت-2000-1403/09/28</t>
  </si>
  <si>
    <t>اختیارخ وبملت-2400-1403/09/28</t>
  </si>
  <si>
    <t>اختیارخ وبملت-2600-1403/09/28</t>
  </si>
  <si>
    <t>اختیارخ ذوب-300-1403/09/28</t>
  </si>
  <si>
    <t>اختیارخ فصبا-3400-14030918</t>
  </si>
  <si>
    <t>اختیارخ فولاد-4000-1403/09/21</t>
  </si>
  <si>
    <t>اختیارخ فولاد-4500-1403/09/21</t>
  </si>
  <si>
    <t>اختیارخ فولاد-5000-1403/09/21</t>
  </si>
  <si>
    <t>اختیارخ وبصادر-1800-1403/09/21</t>
  </si>
  <si>
    <t>اختیارخ وبصادر-2000-1403/09/21</t>
  </si>
  <si>
    <t>اختیارخ شستا-1150-1403/10/12</t>
  </si>
  <si>
    <t>اختیارخ شپنا-4000-1403/10/12</t>
  </si>
  <si>
    <t>اختیارخ شپنا-3750-1403/10/12</t>
  </si>
  <si>
    <t>اختیارخ شپنا-4500-1403/10/12</t>
  </si>
  <si>
    <t>1403/11/24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</si>
</sst>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121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3" fontId="0" fillId="0" borderId="0" xfId="0" applyNumberFormat="1" applyAlignment="1">
      <alignment horizontal="left"/>
    </xf>
    <xf numFmtId="37" fontId="5" fillId="0" borderId="2" xfId="0" applyNumberFormat="1" applyFont="1" applyBorder="1" applyAlignment="1">
      <alignment horizontal="right" vertical="top"/>
    </xf>
    <xf numFmtId="37" fontId="5" fillId="0" borderId="0" xfId="0" applyNumberFormat="1" applyFont="1" applyAlignment="1">
      <alignment horizontal="right" vertical="top"/>
    </xf>
    <xf numFmtId="37" fontId="5" fillId="0" borderId="4" xfId="0" applyNumberFormat="1" applyFont="1" applyBorder="1" applyAlignment="1">
      <alignment horizontal="right" vertical="top"/>
    </xf>
    <xf numFmtId="37" fontId="5" fillId="0" borderId="5" xfId="0" applyNumberFormat="1" applyFont="1" applyBorder="1" applyAlignment="1">
      <alignment horizontal="right" vertical="top"/>
    </xf>
    <xf numFmtId="49" fontId="3" fillId="0" borderId="0" xfId="0" applyNumberFormat="1" applyFont="1" applyAlignment="1">
      <alignment horizontal="right" vertical="center"/>
    </xf>
    <xf numFmtId="37" fontId="0" fillId="0" borderId="0" xfId="0" applyNumberFormat="1" applyAlignment="1">
      <alignment horizontal="left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64" fontId="0" fillId="0" borderId="0" xfId="1" applyNumberFormat="1" applyFont="1" applyAlignment="1">
      <alignment horizontal="left"/>
    </xf>
    <xf numFmtId="0" fontId="7" fillId="0" borderId="0" xfId="2" applyAlignment="1">
      <alignment horizontal="left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right" vertical="top"/>
    </xf>
    <xf numFmtId="164" fontId="0" fillId="0" borderId="0" xfId="3" applyNumberFormat="1" applyFont="1" applyAlignment="1">
      <alignment horizontal="left"/>
    </xf>
    <xf numFmtId="3" fontId="7" fillId="0" borderId="0" xfId="2" applyNumberFormat="1" applyAlignment="1">
      <alignment horizontal="left"/>
    </xf>
    <xf numFmtId="0" fontId="5" fillId="0" borderId="0" xfId="2" applyFont="1" applyAlignment="1">
      <alignment horizontal="right" vertical="top"/>
    </xf>
    <xf numFmtId="0" fontId="0" fillId="0" borderId="2" xfId="0" applyBorder="1" applyAlignment="1">
      <alignment horizontal="center"/>
    </xf>
    <xf numFmtId="4" fontId="5" fillId="0" borderId="2" xfId="0" applyNumberFormat="1" applyFont="1" applyBorder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3" fontId="5" fillId="0" borderId="0" xfId="0" applyNumberFormat="1" applyFont="1" applyBorder="1" applyAlignment="1">
      <alignment horizontal="right" vertical="top"/>
    </xf>
    <xf numFmtId="4" fontId="5" fillId="0" borderId="0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0" fillId="0" borderId="0" xfId="0" applyNumberFormat="1" applyAlignment="1">
      <alignment horizontal="center"/>
    </xf>
    <xf numFmtId="3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0" fillId="0" borderId="0" xfId="0" applyBorder="1" applyAlignment="1">
      <alignment horizontal="left"/>
    </xf>
    <xf numFmtId="37" fontId="3" fillId="0" borderId="0" xfId="0" applyNumberFormat="1" applyFont="1" applyAlignment="1">
      <alignment vertical="center"/>
    </xf>
    <xf numFmtId="37" fontId="4" fillId="0" borderId="1" xfId="0" applyNumberFormat="1" applyFont="1" applyBorder="1" applyAlignment="1">
      <alignment vertical="center"/>
    </xf>
    <xf numFmtId="37" fontId="4" fillId="0" borderId="3" xfId="0" applyNumberFormat="1" applyFont="1" applyBorder="1" applyAlignment="1">
      <alignment vertical="center" wrapText="1"/>
    </xf>
    <xf numFmtId="37" fontId="5" fillId="0" borderId="2" xfId="0" applyNumberFormat="1" applyFont="1" applyBorder="1" applyAlignment="1">
      <alignment vertical="top"/>
    </xf>
    <xf numFmtId="37" fontId="5" fillId="0" borderId="0" xfId="0" applyNumberFormat="1" applyFont="1" applyAlignment="1">
      <alignment vertical="top"/>
    </xf>
    <xf numFmtId="37" fontId="5" fillId="0" borderId="4" xfId="0" applyNumberFormat="1" applyFont="1" applyBorder="1" applyAlignment="1">
      <alignment vertical="top"/>
    </xf>
    <xf numFmtId="37" fontId="4" fillId="0" borderId="4" xfId="2" applyNumberFormat="1" applyFont="1" applyBorder="1" applyAlignment="1">
      <alignment horizontal="center" vertical="center"/>
    </xf>
    <xf numFmtId="37" fontId="4" fillId="0" borderId="6" xfId="2" applyNumberFormat="1" applyFont="1" applyBorder="1" applyAlignment="1">
      <alignment horizontal="center" vertical="center" wrapText="1"/>
    </xf>
    <xf numFmtId="0" fontId="7" fillId="0" borderId="0" xfId="2" applyAlignment="1">
      <alignment horizontal="center"/>
    </xf>
    <xf numFmtId="37" fontId="7" fillId="0" borderId="0" xfId="2" applyNumberFormat="1" applyAlignment="1">
      <alignment horizontal="center"/>
    </xf>
    <xf numFmtId="0" fontId="7" fillId="0" borderId="2" xfId="2" applyBorder="1" applyAlignment="1">
      <alignment horizontal="center"/>
    </xf>
    <xf numFmtId="3" fontId="5" fillId="0" borderId="2" xfId="2" applyNumberFormat="1" applyFont="1" applyBorder="1" applyAlignment="1">
      <alignment horizontal="center" vertical="top"/>
    </xf>
    <xf numFmtId="37" fontId="5" fillId="0" borderId="2" xfId="2" applyNumberFormat="1" applyFont="1" applyBorder="1" applyAlignment="1">
      <alignment horizontal="center" vertical="top"/>
    </xf>
    <xf numFmtId="3" fontId="5" fillId="0" borderId="0" xfId="2" applyNumberFormat="1" applyFont="1" applyAlignment="1">
      <alignment horizontal="center" vertical="top"/>
    </xf>
    <xf numFmtId="37" fontId="5" fillId="0" borderId="0" xfId="2" applyNumberFormat="1" applyFont="1" applyAlignment="1">
      <alignment horizontal="center" vertical="top"/>
    </xf>
    <xf numFmtId="3" fontId="5" fillId="0" borderId="5" xfId="2" applyNumberFormat="1" applyFont="1" applyBorder="1" applyAlignment="1">
      <alignment horizontal="center" vertical="top"/>
    </xf>
    <xf numFmtId="37" fontId="5" fillId="0" borderId="5" xfId="2" applyNumberFormat="1" applyFont="1" applyBorder="1" applyAlignment="1">
      <alignment horizontal="center" vertical="top"/>
    </xf>
    <xf numFmtId="3" fontId="7" fillId="0" borderId="0" xfId="2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4" fillId="0" borderId="3" xfId="0" applyNumberFormat="1" applyFont="1" applyBorder="1" applyAlignment="1">
      <alignment horizontal="center" vertical="center" wrapText="1"/>
    </xf>
    <xf numFmtId="37" fontId="0" fillId="0" borderId="2" xfId="0" applyNumberFormat="1" applyBorder="1" applyAlignment="1">
      <alignment horizontal="center"/>
    </xf>
    <xf numFmtId="37" fontId="5" fillId="0" borderId="2" xfId="0" applyNumberFormat="1" applyFont="1" applyBorder="1" applyAlignment="1">
      <alignment horizontal="center" vertical="top"/>
    </xf>
    <xf numFmtId="37" fontId="5" fillId="0" borderId="0" xfId="0" applyNumberFormat="1" applyFont="1" applyAlignment="1">
      <alignment horizontal="center" vertical="top"/>
    </xf>
    <xf numFmtId="37" fontId="5" fillId="0" borderId="4" xfId="0" applyNumberFormat="1" applyFont="1" applyBorder="1" applyAlignment="1">
      <alignment horizontal="center" vertical="top"/>
    </xf>
    <xf numFmtId="37" fontId="5" fillId="0" borderId="0" xfId="0" applyNumberFormat="1" applyFont="1" applyBorder="1" applyAlignment="1">
      <alignment horizontal="center" vertical="top"/>
    </xf>
    <xf numFmtId="37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center"/>
    </xf>
    <xf numFmtId="37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4" fillId="0" borderId="4" xfId="2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top"/>
    </xf>
    <xf numFmtId="3" fontId="5" fillId="0" borderId="0" xfId="0" applyNumberFormat="1" applyFont="1" applyBorder="1" applyAlignment="1">
      <alignment horizontal="center" vertical="top"/>
    </xf>
    <xf numFmtId="37" fontId="5" fillId="0" borderId="5" xfId="0" applyNumberFormat="1" applyFont="1" applyBorder="1" applyAlignment="1">
      <alignment horizontal="center" vertical="top"/>
    </xf>
    <xf numFmtId="37" fontId="5" fillId="0" borderId="0" xfId="0" applyNumberFormat="1" applyFont="1" applyBorder="1" applyAlignment="1">
      <alignment horizontal="center" vertical="top"/>
    </xf>
  </cellXfs>
  <cellStyles count="4">
    <cellStyle name="Comma" xfId="1" builtinId="3"/>
    <cellStyle name="Comma 2" xfId="3" xr:uid="{A282A630-6311-47CA-9C75-184862F01869}"/>
    <cellStyle name="Normal" xfId="0" builtinId="0"/>
    <cellStyle name="Normal 2" xfId="2" xr:uid="{34BF4405-9D55-449D-A198-BEB715CBEF6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35380</xdr:colOff>
      <xdr:row>0</xdr:row>
      <xdr:rowOff>13607</xdr:rowOff>
    </xdr:from>
    <xdr:to>
      <xdr:col>2</xdr:col>
      <xdr:colOff>1929275</xdr:colOff>
      <xdr:row>12</xdr:row>
      <xdr:rowOff>1283153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E5D040-6A66-C6BD-E322-EE91BF919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0521904" y="13607"/>
          <a:ext cx="5921609" cy="77193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tabrizi\Downloads\&#1578;&#1585;&#1575;&#1586;%20&#1570;&#1586;&#1605;&#1575;&#1740;&#1588;&#1740;%20&#1578;&#1601;&#1589;&#1740;&#1604;&#1740;%20-%202025-02-23T151027.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ود سهام"/>
      <sheetName val="تحقق نیافته"/>
      <sheetName val="فروش"/>
      <sheetName val="فروش اختیار"/>
      <sheetName val="فروش اختیار (3)"/>
    </sheetNames>
    <sheetDataSet>
      <sheetData sheetId="0"/>
      <sheetData sheetId="1">
        <row r="80">
          <cell r="I80">
            <v>227359124792</v>
          </cell>
        </row>
      </sheetData>
      <sheetData sheetId="2"/>
      <sheetData sheetId="3">
        <row r="34">
          <cell r="H34">
            <v>22183488125</v>
          </cell>
          <cell r="I34">
            <v>35821512211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rightToLeft="1" tabSelected="1" view="pageBreakPreview" topLeftCell="A3" zoomScaleNormal="100" zoomScaleSheetLayoutView="100" workbookViewId="0">
      <selection activeCell="R10" sqref="R10"/>
    </sheetView>
  </sheetViews>
  <sheetFormatPr defaultRowHeight="12.75" x14ac:dyDescent="0.2"/>
  <cols>
    <col min="1" max="2" width="30.28515625" customWidth="1"/>
    <col min="3" max="3" width="29.7109375" customWidth="1"/>
  </cols>
  <sheetData>
    <row r="1" spans="1:3" ht="29.1" customHeight="1" x14ac:dyDescent="0.2">
      <c r="A1" s="94" t="s">
        <v>0</v>
      </c>
      <c r="B1" s="94"/>
      <c r="C1" s="94"/>
    </row>
    <row r="2" spans="1:3" ht="21.75" customHeight="1" x14ac:dyDescent="0.2">
      <c r="A2" s="94" t="s">
        <v>1</v>
      </c>
      <c r="B2" s="94"/>
      <c r="C2" s="94"/>
    </row>
    <row r="3" spans="1:3" ht="21.75" customHeight="1" x14ac:dyDescent="0.2">
      <c r="A3" s="94" t="s">
        <v>2</v>
      </c>
      <c r="B3" s="94"/>
      <c r="C3" s="94"/>
    </row>
    <row r="4" spans="1:3" ht="22.5" customHeight="1" x14ac:dyDescent="0.2"/>
    <row r="5" spans="1:3" ht="123.6" customHeight="1" x14ac:dyDescent="0.2">
      <c r="B5" s="95"/>
    </row>
    <row r="6" spans="1:3" ht="123.6" customHeight="1" x14ac:dyDescent="0.2">
      <c r="B6" s="95"/>
    </row>
    <row r="7" spans="1:3" ht="26.25" customHeight="1" x14ac:dyDescent="0.2"/>
    <row r="8" spans="1:3" ht="26.25" customHeight="1" x14ac:dyDescent="0.2"/>
    <row r="9" spans="1:3" ht="26.25" customHeight="1" x14ac:dyDescent="0.2"/>
    <row r="10" spans="1:3" ht="26.25" customHeight="1" x14ac:dyDescent="0.2"/>
    <row r="11" spans="1:3" ht="33" customHeight="1" x14ac:dyDescent="0.2"/>
    <row r="12" spans="1:3" ht="26.25" customHeight="1" x14ac:dyDescent="0.2"/>
    <row r="13" spans="1:3" ht="102" customHeight="1" x14ac:dyDescent="0.2"/>
  </sheetData>
  <mergeCells count="4">
    <mergeCell ref="A1:C1"/>
    <mergeCell ref="A2:C2"/>
    <mergeCell ref="A3:C3"/>
    <mergeCell ref="B5:B6"/>
  </mergeCells>
  <phoneticPr fontId="8" type="noConversion"/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9"/>
  <sheetViews>
    <sheetView rightToLeft="1" view="pageBreakPreview" topLeftCell="A46" zoomScale="106" zoomScaleNormal="100" zoomScaleSheetLayoutView="106" workbookViewId="0">
      <selection activeCell="O58" sqref="O58:Q59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3.7109375" style="48" customWidth="1"/>
    <col min="4" max="4" width="1.28515625" style="48" customWidth="1"/>
    <col min="5" max="5" width="19.7109375" style="48" customWidth="1"/>
    <col min="6" max="6" width="1.28515625" style="48" customWidth="1"/>
    <col min="7" max="7" width="12.85546875" style="48" customWidth="1"/>
    <col min="8" max="8" width="1.28515625" style="48" customWidth="1"/>
    <col min="9" max="9" width="13.7109375" style="48" customWidth="1"/>
    <col min="10" max="10" width="1.28515625" style="48" customWidth="1"/>
    <col min="11" max="11" width="11" style="48" bestFit="1" customWidth="1"/>
    <col min="12" max="12" width="1.28515625" style="48" customWidth="1"/>
    <col min="13" max="13" width="14.7109375" style="48" customWidth="1"/>
    <col min="14" max="14" width="1.28515625" style="48" customWidth="1"/>
    <col min="15" max="15" width="19" style="48" bestFit="1" customWidth="1"/>
    <col min="16" max="16" width="1.28515625" style="48" customWidth="1"/>
    <col min="17" max="17" width="12.140625" style="48" bestFit="1" customWidth="1"/>
    <col min="18" max="18" width="1.28515625" style="48" customWidth="1"/>
    <col min="19" max="19" width="17.28515625" style="48" customWidth="1"/>
    <col min="20" max="20" width="0.28515625" customWidth="1"/>
  </cols>
  <sheetData>
    <row r="1" spans="1:19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21.75" customHeight="1" x14ac:dyDescent="0.2">
      <c r="A2" s="94" t="s">
        <v>129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4.45" customHeight="1" x14ac:dyDescent="0.2"/>
    <row r="5" spans="1:19" ht="14.45" customHeight="1" x14ac:dyDescent="0.2">
      <c r="A5" s="105" t="s">
        <v>148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19" ht="14.45" customHeight="1" x14ac:dyDescent="0.2">
      <c r="A6" s="102" t="s">
        <v>87</v>
      </c>
      <c r="C6" s="102" t="s">
        <v>199</v>
      </c>
      <c r="D6" s="102"/>
      <c r="E6" s="102"/>
      <c r="F6" s="102"/>
      <c r="G6" s="102"/>
      <c r="I6" s="102" t="s">
        <v>145</v>
      </c>
      <c r="J6" s="102"/>
      <c r="K6" s="102"/>
      <c r="L6" s="102"/>
      <c r="M6" s="102"/>
      <c r="O6" s="102" t="s">
        <v>146</v>
      </c>
      <c r="P6" s="102"/>
      <c r="Q6" s="102"/>
      <c r="R6" s="102"/>
      <c r="S6" s="102"/>
    </row>
    <row r="7" spans="1:19" ht="50.25" customHeight="1" x14ac:dyDescent="0.2">
      <c r="A7" s="102"/>
      <c r="C7" s="21" t="s">
        <v>200</v>
      </c>
      <c r="D7" s="43"/>
      <c r="E7" s="21" t="s">
        <v>201</v>
      </c>
      <c r="F7" s="43"/>
      <c r="G7" s="21" t="s">
        <v>202</v>
      </c>
      <c r="I7" s="21" t="s">
        <v>203</v>
      </c>
      <c r="J7" s="43"/>
      <c r="K7" s="21" t="s">
        <v>204</v>
      </c>
      <c r="L7" s="43"/>
      <c r="M7" s="21" t="s">
        <v>205</v>
      </c>
      <c r="O7" s="21" t="s">
        <v>203</v>
      </c>
      <c r="P7" s="43"/>
      <c r="Q7" s="21" t="s">
        <v>204</v>
      </c>
      <c r="R7" s="43"/>
      <c r="S7" s="21" t="s">
        <v>205</v>
      </c>
    </row>
    <row r="8" spans="1:19" ht="21.75" customHeight="1" x14ac:dyDescent="0.2">
      <c r="A8" s="5" t="s">
        <v>159</v>
      </c>
      <c r="C8" s="49" t="s">
        <v>206</v>
      </c>
      <c r="E8" s="56">
        <v>800000</v>
      </c>
      <c r="G8" s="56">
        <v>70</v>
      </c>
      <c r="I8" s="56">
        <v>0</v>
      </c>
      <c r="K8" s="56">
        <v>0</v>
      </c>
      <c r="M8" s="56">
        <v>0</v>
      </c>
      <c r="O8" s="56">
        <v>56000000</v>
      </c>
      <c r="Q8" s="56">
        <v>0</v>
      </c>
      <c r="S8" s="56">
        <v>56000000</v>
      </c>
    </row>
    <row r="9" spans="1:19" ht="21.75" customHeight="1" x14ac:dyDescent="0.2">
      <c r="A9" s="8" t="s">
        <v>53</v>
      </c>
      <c r="C9" s="50" t="s">
        <v>207</v>
      </c>
      <c r="E9" s="57">
        <v>1427620</v>
      </c>
      <c r="G9" s="57">
        <v>103</v>
      </c>
      <c r="I9" s="57">
        <v>0</v>
      </c>
      <c r="K9" s="57">
        <v>0</v>
      </c>
      <c r="M9" s="57">
        <v>0</v>
      </c>
      <c r="O9" s="57">
        <v>147044860</v>
      </c>
      <c r="Q9" s="57">
        <v>0</v>
      </c>
      <c r="S9" s="57">
        <v>147044860</v>
      </c>
    </row>
    <row r="10" spans="1:19" ht="21.75" customHeight="1" x14ac:dyDescent="0.2">
      <c r="A10" s="8" t="s">
        <v>66</v>
      </c>
      <c r="C10" s="50" t="s">
        <v>208</v>
      </c>
      <c r="E10" s="57">
        <v>544508</v>
      </c>
      <c r="G10" s="57">
        <v>1000</v>
      </c>
      <c r="I10" s="57">
        <v>0</v>
      </c>
      <c r="K10" s="57">
        <v>0</v>
      </c>
      <c r="M10" s="57">
        <v>0</v>
      </c>
      <c r="O10" s="57">
        <v>544508000</v>
      </c>
      <c r="Q10" s="57">
        <v>0</v>
      </c>
      <c r="S10" s="57">
        <v>544508000</v>
      </c>
    </row>
    <row r="11" spans="1:19" ht="21.75" customHeight="1" x14ac:dyDescent="0.2">
      <c r="A11" s="8" t="s">
        <v>52</v>
      </c>
      <c r="C11" s="50" t="s">
        <v>209</v>
      </c>
      <c r="E11" s="57">
        <v>543376</v>
      </c>
      <c r="G11" s="57">
        <v>52</v>
      </c>
      <c r="I11" s="57">
        <v>0</v>
      </c>
      <c r="K11" s="57">
        <v>0</v>
      </c>
      <c r="M11" s="57">
        <v>0</v>
      </c>
      <c r="O11" s="57">
        <v>28255552</v>
      </c>
      <c r="Q11" s="57">
        <v>0</v>
      </c>
      <c r="S11" s="57">
        <v>28255552</v>
      </c>
    </row>
    <row r="12" spans="1:19" ht="21.75" customHeight="1" x14ac:dyDescent="0.2">
      <c r="A12" s="8" t="s">
        <v>64</v>
      </c>
      <c r="C12" s="50" t="s">
        <v>210</v>
      </c>
      <c r="E12" s="57">
        <v>4665754</v>
      </c>
      <c r="G12" s="57">
        <v>630</v>
      </c>
      <c r="I12" s="57">
        <v>0</v>
      </c>
      <c r="K12" s="57">
        <v>0</v>
      </c>
      <c r="M12" s="57">
        <v>0</v>
      </c>
      <c r="O12" s="57">
        <v>2939425020</v>
      </c>
      <c r="Q12" s="57">
        <v>0</v>
      </c>
      <c r="S12" s="57">
        <v>2939425020</v>
      </c>
    </row>
    <row r="13" spans="1:19" ht="21.75" customHeight="1" x14ac:dyDescent="0.2">
      <c r="A13" s="8" t="s">
        <v>37</v>
      </c>
      <c r="C13" s="50" t="s">
        <v>211</v>
      </c>
      <c r="E13" s="57">
        <v>3937812</v>
      </c>
      <c r="G13" s="57">
        <v>3286</v>
      </c>
      <c r="I13" s="57">
        <v>0</v>
      </c>
      <c r="K13" s="57">
        <v>0</v>
      </c>
      <c r="M13" s="57">
        <v>0</v>
      </c>
      <c r="O13" s="57">
        <v>12939650232</v>
      </c>
      <c r="Q13" s="57">
        <v>0</v>
      </c>
      <c r="S13" s="57">
        <v>12939650232</v>
      </c>
    </row>
    <row r="14" spans="1:19" ht="21.75" customHeight="1" x14ac:dyDescent="0.2">
      <c r="A14" s="8" t="s">
        <v>163</v>
      </c>
      <c r="C14" s="50" t="s">
        <v>212</v>
      </c>
      <c r="E14" s="57">
        <v>80206</v>
      </c>
      <c r="G14" s="57">
        <v>7500</v>
      </c>
      <c r="I14" s="57">
        <v>0</v>
      </c>
      <c r="K14" s="57">
        <v>0</v>
      </c>
      <c r="M14" s="57">
        <v>0</v>
      </c>
      <c r="O14" s="57">
        <v>601545000</v>
      </c>
      <c r="Q14" s="57">
        <v>0</v>
      </c>
      <c r="S14" s="57">
        <v>601545000</v>
      </c>
    </row>
    <row r="15" spans="1:19" ht="21.75" customHeight="1" x14ac:dyDescent="0.2">
      <c r="A15" s="8" t="s">
        <v>50</v>
      </c>
      <c r="C15" s="50" t="s">
        <v>213</v>
      </c>
      <c r="E15" s="57">
        <v>26540327</v>
      </c>
      <c r="G15" s="57">
        <v>700</v>
      </c>
      <c r="I15" s="57">
        <v>0</v>
      </c>
      <c r="K15" s="57">
        <v>0</v>
      </c>
      <c r="M15" s="57">
        <v>0</v>
      </c>
      <c r="O15" s="57">
        <v>18578228900</v>
      </c>
      <c r="Q15" s="57">
        <v>0</v>
      </c>
      <c r="S15" s="57">
        <v>18578228900</v>
      </c>
    </row>
    <row r="16" spans="1:19" ht="21.75" customHeight="1" x14ac:dyDescent="0.2">
      <c r="A16" s="8" t="s">
        <v>75</v>
      </c>
      <c r="C16" s="50" t="s">
        <v>214</v>
      </c>
      <c r="E16" s="57">
        <v>1936497</v>
      </c>
      <c r="G16" s="57">
        <v>750</v>
      </c>
      <c r="I16" s="57">
        <v>1452372750</v>
      </c>
      <c r="K16" s="57">
        <v>29242404</v>
      </c>
      <c r="M16" s="57">
        <v>1423130346</v>
      </c>
      <c r="O16" s="57">
        <v>1452372750</v>
      </c>
      <c r="Q16" s="57">
        <v>29242404</v>
      </c>
      <c r="S16" s="57">
        <v>1423130346</v>
      </c>
    </row>
    <row r="17" spans="1:19" ht="21.75" customHeight="1" x14ac:dyDescent="0.2">
      <c r="A17" s="8" t="s">
        <v>34</v>
      </c>
      <c r="C17" s="50" t="s">
        <v>215</v>
      </c>
      <c r="E17" s="57">
        <v>2002524</v>
      </c>
      <c r="G17" s="57">
        <v>1330</v>
      </c>
      <c r="I17" s="57">
        <v>0</v>
      </c>
      <c r="K17" s="57">
        <v>0</v>
      </c>
      <c r="M17" s="57">
        <v>0</v>
      </c>
      <c r="O17" s="57">
        <v>2663356920</v>
      </c>
      <c r="Q17" s="57">
        <v>0</v>
      </c>
      <c r="S17" s="57">
        <v>2663356920</v>
      </c>
    </row>
    <row r="18" spans="1:19" ht="21.75" customHeight="1" x14ac:dyDescent="0.2">
      <c r="A18" s="8" t="s">
        <v>152</v>
      </c>
      <c r="C18" s="50" t="s">
        <v>208</v>
      </c>
      <c r="E18" s="57">
        <v>312038</v>
      </c>
      <c r="G18" s="57">
        <v>750</v>
      </c>
      <c r="I18" s="57">
        <v>0</v>
      </c>
      <c r="K18" s="57">
        <v>0</v>
      </c>
      <c r="M18" s="57">
        <v>0</v>
      </c>
      <c r="O18" s="57">
        <v>234028500</v>
      </c>
      <c r="Q18" s="57">
        <v>0</v>
      </c>
      <c r="S18" s="57">
        <v>234028500</v>
      </c>
    </row>
    <row r="19" spans="1:19" ht="21.75" customHeight="1" x14ac:dyDescent="0.2">
      <c r="A19" s="8" t="s">
        <v>41</v>
      </c>
      <c r="C19" s="50" t="s">
        <v>216</v>
      </c>
      <c r="E19" s="57">
        <v>1400000</v>
      </c>
      <c r="G19" s="57">
        <v>200</v>
      </c>
      <c r="I19" s="57">
        <v>0</v>
      </c>
      <c r="K19" s="57">
        <v>0</v>
      </c>
      <c r="M19" s="57">
        <v>0</v>
      </c>
      <c r="O19" s="57">
        <v>280000000</v>
      </c>
      <c r="Q19" s="57">
        <v>0</v>
      </c>
      <c r="S19" s="57">
        <v>280000000</v>
      </c>
    </row>
    <row r="20" spans="1:19" ht="21.75" customHeight="1" x14ac:dyDescent="0.2">
      <c r="A20" s="8" t="s">
        <v>79</v>
      </c>
      <c r="C20" s="50" t="s">
        <v>217</v>
      </c>
      <c r="E20" s="57">
        <v>250000</v>
      </c>
      <c r="G20" s="57">
        <v>2950</v>
      </c>
      <c r="I20" s="57">
        <v>0</v>
      </c>
      <c r="K20" s="57">
        <v>0</v>
      </c>
      <c r="M20" s="57">
        <v>0</v>
      </c>
      <c r="O20" s="57">
        <v>737500000</v>
      </c>
      <c r="Q20" s="57">
        <v>0</v>
      </c>
      <c r="S20" s="57">
        <v>737500000</v>
      </c>
    </row>
    <row r="21" spans="1:19" ht="21.75" customHeight="1" x14ac:dyDescent="0.2">
      <c r="A21" s="8" t="s">
        <v>78</v>
      </c>
      <c r="C21" s="50" t="s">
        <v>210</v>
      </c>
      <c r="E21" s="57">
        <v>18416948</v>
      </c>
      <c r="G21" s="57">
        <v>960</v>
      </c>
      <c r="I21" s="57">
        <v>0</v>
      </c>
      <c r="K21" s="57">
        <v>0</v>
      </c>
      <c r="M21" s="57">
        <v>0</v>
      </c>
      <c r="O21" s="57">
        <v>17680270080</v>
      </c>
      <c r="Q21" s="57">
        <v>0</v>
      </c>
      <c r="S21" s="57">
        <v>17680270080</v>
      </c>
    </row>
    <row r="22" spans="1:19" ht="21.75" customHeight="1" x14ac:dyDescent="0.2">
      <c r="A22" s="8" t="s">
        <v>57</v>
      </c>
      <c r="C22" s="50" t="s">
        <v>218</v>
      </c>
      <c r="E22" s="57">
        <v>194</v>
      </c>
      <c r="G22" s="57">
        <v>4070</v>
      </c>
      <c r="I22" s="57">
        <v>0</v>
      </c>
      <c r="K22" s="57">
        <v>0</v>
      </c>
      <c r="M22" s="57">
        <v>0</v>
      </c>
      <c r="O22" s="57">
        <v>789580</v>
      </c>
      <c r="Q22" s="57">
        <v>0</v>
      </c>
      <c r="S22" s="57">
        <v>789580</v>
      </c>
    </row>
    <row r="23" spans="1:19" ht="21.75" customHeight="1" x14ac:dyDescent="0.2">
      <c r="A23" s="8" t="s">
        <v>71</v>
      </c>
      <c r="C23" s="50" t="s">
        <v>219</v>
      </c>
      <c r="E23" s="57">
        <v>2181105</v>
      </c>
      <c r="G23" s="57">
        <v>2000</v>
      </c>
      <c r="I23" s="57">
        <v>0</v>
      </c>
      <c r="K23" s="57">
        <v>0</v>
      </c>
      <c r="M23" s="57">
        <v>0</v>
      </c>
      <c r="O23" s="57">
        <v>4362210000</v>
      </c>
      <c r="Q23" s="57">
        <v>0</v>
      </c>
      <c r="S23" s="57">
        <v>4362210000</v>
      </c>
    </row>
    <row r="24" spans="1:19" ht="21.75" customHeight="1" x14ac:dyDescent="0.2">
      <c r="A24" s="8" t="s">
        <v>76</v>
      </c>
      <c r="C24" s="50" t="s">
        <v>220</v>
      </c>
      <c r="E24" s="57">
        <v>2920909</v>
      </c>
      <c r="G24" s="57">
        <v>682</v>
      </c>
      <c r="I24" s="57">
        <v>0</v>
      </c>
      <c r="K24" s="57">
        <v>0</v>
      </c>
      <c r="M24" s="57">
        <v>0</v>
      </c>
      <c r="O24" s="57">
        <v>1992059938</v>
      </c>
      <c r="Q24" s="57">
        <v>0</v>
      </c>
      <c r="S24" s="57">
        <v>1992059938</v>
      </c>
    </row>
    <row r="25" spans="1:19" ht="21.75" customHeight="1" x14ac:dyDescent="0.2">
      <c r="A25" s="8" t="s">
        <v>68</v>
      </c>
      <c r="C25" s="50" t="s">
        <v>221</v>
      </c>
      <c r="E25" s="57">
        <v>2920113</v>
      </c>
      <c r="G25" s="57">
        <v>7240</v>
      </c>
      <c r="I25" s="57">
        <v>0</v>
      </c>
      <c r="K25" s="57">
        <v>0</v>
      </c>
      <c r="M25" s="57">
        <v>0</v>
      </c>
      <c r="O25" s="57">
        <v>21141618120</v>
      </c>
      <c r="Q25" s="57">
        <v>0</v>
      </c>
      <c r="S25" s="57">
        <v>21141618120</v>
      </c>
    </row>
    <row r="26" spans="1:19" ht="21.75" customHeight="1" x14ac:dyDescent="0.2">
      <c r="A26" s="8" t="s">
        <v>29</v>
      </c>
      <c r="C26" s="50" t="s">
        <v>222</v>
      </c>
      <c r="E26" s="57">
        <v>574396</v>
      </c>
      <c r="G26" s="57">
        <v>37000</v>
      </c>
      <c r="I26" s="57">
        <v>0</v>
      </c>
      <c r="K26" s="57">
        <v>0</v>
      </c>
      <c r="M26" s="57">
        <v>0</v>
      </c>
      <c r="O26" s="57">
        <v>21252652000</v>
      </c>
      <c r="Q26" s="57">
        <v>0</v>
      </c>
      <c r="S26" s="57">
        <v>21252652000</v>
      </c>
    </row>
    <row r="27" spans="1:19" ht="21.75" customHeight="1" x14ac:dyDescent="0.2">
      <c r="A27" s="8" t="s">
        <v>54</v>
      </c>
      <c r="C27" s="50" t="s">
        <v>223</v>
      </c>
      <c r="E27" s="57">
        <v>5507044</v>
      </c>
      <c r="G27" s="57">
        <v>2000</v>
      </c>
      <c r="I27" s="57">
        <v>0</v>
      </c>
      <c r="K27" s="57">
        <v>0</v>
      </c>
      <c r="M27" s="57">
        <v>0</v>
      </c>
      <c r="O27" s="57">
        <v>11014088000</v>
      </c>
      <c r="Q27" s="57">
        <v>0</v>
      </c>
      <c r="S27" s="57">
        <v>11014088000</v>
      </c>
    </row>
    <row r="28" spans="1:19" ht="21.75" customHeight="1" x14ac:dyDescent="0.2">
      <c r="A28" s="8" t="s">
        <v>186</v>
      </c>
      <c r="C28" s="50" t="s">
        <v>224</v>
      </c>
      <c r="E28" s="57">
        <v>616206</v>
      </c>
      <c r="G28" s="57">
        <v>4150</v>
      </c>
      <c r="I28" s="57">
        <v>0</v>
      </c>
      <c r="K28" s="57">
        <v>0</v>
      </c>
      <c r="M28" s="57">
        <v>0</v>
      </c>
      <c r="O28" s="57">
        <v>2557254900</v>
      </c>
      <c r="Q28" s="57">
        <v>0</v>
      </c>
      <c r="S28" s="57">
        <v>2557254900</v>
      </c>
    </row>
    <row r="29" spans="1:19" ht="21.75" customHeight="1" x14ac:dyDescent="0.2">
      <c r="A29" s="8" t="s">
        <v>154</v>
      </c>
      <c r="C29" s="50" t="s">
        <v>208</v>
      </c>
      <c r="E29" s="57">
        <v>1200000</v>
      </c>
      <c r="G29" s="57">
        <v>2170</v>
      </c>
      <c r="I29" s="57">
        <v>0</v>
      </c>
      <c r="K29" s="57">
        <v>0</v>
      </c>
      <c r="M29" s="57">
        <v>0</v>
      </c>
      <c r="O29" s="57">
        <v>2604000000</v>
      </c>
      <c r="Q29" s="57">
        <v>0</v>
      </c>
      <c r="S29" s="57">
        <v>2604000000</v>
      </c>
    </row>
    <row r="30" spans="1:19" ht="21.75" customHeight="1" x14ac:dyDescent="0.2">
      <c r="A30" s="8" t="s">
        <v>45</v>
      </c>
      <c r="C30" s="50" t="s">
        <v>225</v>
      </c>
      <c r="E30" s="57">
        <v>2000000</v>
      </c>
      <c r="G30" s="57">
        <v>2110</v>
      </c>
      <c r="I30" s="57">
        <v>0</v>
      </c>
      <c r="K30" s="57">
        <v>0</v>
      </c>
      <c r="M30" s="57">
        <v>0</v>
      </c>
      <c r="O30" s="57">
        <v>4220000000</v>
      </c>
      <c r="Q30" s="57">
        <v>0</v>
      </c>
      <c r="S30" s="57">
        <v>4220000000</v>
      </c>
    </row>
    <row r="31" spans="1:19" ht="21.75" customHeight="1" x14ac:dyDescent="0.2">
      <c r="A31" s="8" t="s">
        <v>157</v>
      </c>
      <c r="C31" s="50" t="s">
        <v>226</v>
      </c>
      <c r="E31" s="57">
        <v>1210000</v>
      </c>
      <c r="G31" s="57">
        <v>1630</v>
      </c>
      <c r="I31" s="57">
        <v>0</v>
      </c>
      <c r="K31" s="57">
        <v>0</v>
      </c>
      <c r="M31" s="57">
        <v>0</v>
      </c>
      <c r="O31" s="57">
        <v>1972300000</v>
      </c>
      <c r="Q31" s="57">
        <v>0</v>
      </c>
      <c r="S31" s="57">
        <v>1972300000</v>
      </c>
    </row>
    <row r="32" spans="1:19" ht="21.75" customHeight="1" x14ac:dyDescent="0.2">
      <c r="A32" s="8" t="s">
        <v>182</v>
      </c>
      <c r="C32" s="50" t="s">
        <v>227</v>
      </c>
      <c r="E32" s="57">
        <v>1110466</v>
      </c>
      <c r="G32" s="57">
        <v>1100</v>
      </c>
      <c r="I32" s="57">
        <v>0</v>
      </c>
      <c r="K32" s="57">
        <v>0</v>
      </c>
      <c r="M32" s="57">
        <v>0</v>
      </c>
      <c r="O32" s="57">
        <v>1221512600</v>
      </c>
      <c r="Q32" s="57">
        <v>0</v>
      </c>
      <c r="S32" s="57">
        <v>1221512600</v>
      </c>
    </row>
    <row r="33" spans="1:19" ht="21.75" customHeight="1" x14ac:dyDescent="0.2">
      <c r="A33" s="8" t="s">
        <v>174</v>
      </c>
      <c r="C33" s="50" t="s">
        <v>228</v>
      </c>
      <c r="E33" s="57">
        <v>6209134</v>
      </c>
      <c r="G33" s="57">
        <v>310</v>
      </c>
      <c r="I33" s="57">
        <v>0</v>
      </c>
      <c r="K33" s="57">
        <v>0</v>
      </c>
      <c r="M33" s="57">
        <v>0</v>
      </c>
      <c r="O33" s="57">
        <v>1924831540</v>
      </c>
      <c r="Q33" s="57">
        <v>0</v>
      </c>
      <c r="S33" s="57">
        <v>1924831540</v>
      </c>
    </row>
    <row r="34" spans="1:19" ht="21.75" customHeight="1" x14ac:dyDescent="0.2">
      <c r="A34" s="8" t="s">
        <v>31</v>
      </c>
      <c r="C34" s="50" t="s">
        <v>217</v>
      </c>
      <c r="E34" s="57">
        <v>1141080</v>
      </c>
      <c r="G34" s="57">
        <v>4660</v>
      </c>
      <c r="I34" s="57">
        <v>0</v>
      </c>
      <c r="K34" s="57">
        <v>0</v>
      </c>
      <c r="M34" s="57">
        <v>0</v>
      </c>
      <c r="O34" s="57">
        <v>5317432800</v>
      </c>
      <c r="Q34" s="57">
        <v>0</v>
      </c>
      <c r="S34" s="57">
        <v>5317432800</v>
      </c>
    </row>
    <row r="35" spans="1:19" ht="21.75" customHeight="1" x14ac:dyDescent="0.2">
      <c r="A35" s="8" t="s">
        <v>26</v>
      </c>
      <c r="C35" s="50" t="s">
        <v>227</v>
      </c>
      <c r="E35" s="57">
        <v>1300000</v>
      </c>
      <c r="G35" s="57">
        <v>1930</v>
      </c>
      <c r="I35" s="57">
        <v>0</v>
      </c>
      <c r="K35" s="57">
        <v>0</v>
      </c>
      <c r="M35" s="57">
        <v>0</v>
      </c>
      <c r="O35" s="57">
        <v>2509000000</v>
      </c>
      <c r="Q35" s="57">
        <v>0</v>
      </c>
      <c r="S35" s="57">
        <v>2509000000</v>
      </c>
    </row>
    <row r="36" spans="1:19" ht="21.75" customHeight="1" x14ac:dyDescent="0.2">
      <c r="A36" s="8" t="s">
        <v>185</v>
      </c>
      <c r="C36" s="50" t="s">
        <v>207</v>
      </c>
      <c r="E36" s="57">
        <v>328167</v>
      </c>
      <c r="G36" s="57">
        <v>450</v>
      </c>
      <c r="I36" s="57">
        <v>0</v>
      </c>
      <c r="K36" s="57">
        <v>0</v>
      </c>
      <c r="M36" s="57">
        <v>0</v>
      </c>
      <c r="O36" s="57">
        <v>147675150</v>
      </c>
      <c r="Q36" s="57">
        <v>0</v>
      </c>
      <c r="S36" s="57">
        <v>147675150</v>
      </c>
    </row>
    <row r="37" spans="1:19" ht="21.75" customHeight="1" x14ac:dyDescent="0.2">
      <c r="A37" s="8" t="s">
        <v>36</v>
      </c>
      <c r="C37" s="50" t="s">
        <v>229</v>
      </c>
      <c r="E37" s="57">
        <v>782202</v>
      </c>
      <c r="G37" s="57">
        <v>20000</v>
      </c>
      <c r="I37" s="57">
        <v>0</v>
      </c>
      <c r="K37" s="57">
        <v>0</v>
      </c>
      <c r="M37" s="57">
        <v>0</v>
      </c>
      <c r="O37" s="57">
        <v>15644040000</v>
      </c>
      <c r="Q37" s="57">
        <v>0</v>
      </c>
      <c r="S37" s="57">
        <v>15644040000</v>
      </c>
    </row>
    <row r="38" spans="1:19" ht="21.75" customHeight="1" x14ac:dyDescent="0.2">
      <c r="A38" s="8" t="s">
        <v>32</v>
      </c>
      <c r="C38" s="50" t="s">
        <v>230</v>
      </c>
      <c r="E38" s="57">
        <v>348493</v>
      </c>
      <c r="G38" s="57">
        <v>24300</v>
      </c>
      <c r="I38" s="57">
        <v>0</v>
      </c>
      <c r="K38" s="57">
        <v>0</v>
      </c>
      <c r="M38" s="57">
        <v>0</v>
      </c>
      <c r="O38" s="57">
        <v>8468379900</v>
      </c>
      <c r="Q38" s="57">
        <v>0</v>
      </c>
      <c r="S38" s="57">
        <v>8468379900</v>
      </c>
    </row>
    <row r="39" spans="1:19" ht="21.75" customHeight="1" x14ac:dyDescent="0.2">
      <c r="A39" s="8" t="s">
        <v>38</v>
      </c>
      <c r="C39" s="50" t="s">
        <v>231</v>
      </c>
      <c r="E39" s="57">
        <v>348000</v>
      </c>
      <c r="G39" s="57">
        <v>3100</v>
      </c>
      <c r="I39" s="57">
        <v>0</v>
      </c>
      <c r="K39" s="57">
        <v>0</v>
      </c>
      <c r="M39" s="57">
        <v>0</v>
      </c>
      <c r="O39" s="57">
        <v>1078800000</v>
      </c>
      <c r="Q39" s="57">
        <v>0</v>
      </c>
      <c r="S39" s="57">
        <v>1078800000</v>
      </c>
    </row>
    <row r="40" spans="1:19" ht="21.75" customHeight="1" x14ac:dyDescent="0.2">
      <c r="A40" s="8" t="s">
        <v>80</v>
      </c>
      <c r="C40" s="50" t="s">
        <v>230</v>
      </c>
      <c r="E40" s="57">
        <v>634197</v>
      </c>
      <c r="G40" s="57">
        <v>4300</v>
      </c>
      <c r="I40" s="57">
        <v>0</v>
      </c>
      <c r="K40" s="57">
        <v>0</v>
      </c>
      <c r="M40" s="57">
        <v>0</v>
      </c>
      <c r="O40" s="57">
        <v>2727047100</v>
      </c>
      <c r="Q40" s="57">
        <v>0</v>
      </c>
      <c r="S40" s="57">
        <v>2727047100</v>
      </c>
    </row>
    <row r="41" spans="1:19" ht="21.75" customHeight="1" x14ac:dyDescent="0.2">
      <c r="A41" s="8" t="s">
        <v>39</v>
      </c>
      <c r="C41" s="50" t="s">
        <v>232</v>
      </c>
      <c r="E41" s="57">
        <v>3921040</v>
      </c>
      <c r="G41" s="57">
        <v>700</v>
      </c>
      <c r="I41" s="57">
        <v>0</v>
      </c>
      <c r="K41" s="57">
        <v>0</v>
      </c>
      <c r="M41" s="57">
        <v>0</v>
      </c>
      <c r="O41" s="57">
        <v>2744728000</v>
      </c>
      <c r="Q41" s="57">
        <v>0</v>
      </c>
      <c r="S41" s="57">
        <v>2744728000</v>
      </c>
    </row>
    <row r="42" spans="1:19" ht="21.75" customHeight="1" x14ac:dyDescent="0.2">
      <c r="A42" s="8" t="s">
        <v>58</v>
      </c>
      <c r="C42" s="50" t="s">
        <v>233</v>
      </c>
      <c r="E42" s="57">
        <v>468212</v>
      </c>
      <c r="G42" s="57">
        <v>22200</v>
      </c>
      <c r="I42" s="57">
        <v>0</v>
      </c>
      <c r="K42" s="57">
        <v>0</v>
      </c>
      <c r="M42" s="57">
        <v>0</v>
      </c>
      <c r="O42" s="57">
        <v>10394306400</v>
      </c>
      <c r="Q42" s="57">
        <v>0</v>
      </c>
      <c r="S42" s="57">
        <v>10394306400</v>
      </c>
    </row>
    <row r="43" spans="1:19" ht="21.75" customHeight="1" x14ac:dyDescent="0.2">
      <c r="A43" s="8" t="s">
        <v>30</v>
      </c>
      <c r="C43" s="50" t="s">
        <v>220</v>
      </c>
      <c r="E43" s="57">
        <v>4600000</v>
      </c>
      <c r="G43" s="57">
        <v>1900</v>
      </c>
      <c r="I43" s="57">
        <v>0</v>
      </c>
      <c r="K43" s="57">
        <v>0</v>
      </c>
      <c r="M43" s="57">
        <v>0</v>
      </c>
      <c r="O43" s="57">
        <v>8740000000</v>
      </c>
      <c r="Q43" s="57">
        <v>0</v>
      </c>
      <c r="S43" s="57">
        <v>8740000000</v>
      </c>
    </row>
    <row r="44" spans="1:19" ht="21.75" customHeight="1" x14ac:dyDescent="0.2">
      <c r="A44" s="8" t="s">
        <v>28</v>
      </c>
      <c r="C44" s="50" t="s">
        <v>217</v>
      </c>
      <c r="E44" s="57">
        <v>161737</v>
      </c>
      <c r="G44" s="57">
        <v>7000</v>
      </c>
      <c r="I44" s="57">
        <v>0</v>
      </c>
      <c r="K44" s="57">
        <v>0</v>
      </c>
      <c r="M44" s="57">
        <v>0</v>
      </c>
      <c r="O44" s="57">
        <v>1132159000</v>
      </c>
      <c r="Q44" s="57">
        <v>0</v>
      </c>
      <c r="S44" s="57">
        <v>1132159000</v>
      </c>
    </row>
    <row r="45" spans="1:19" ht="21.75" customHeight="1" x14ac:dyDescent="0.2">
      <c r="A45" s="8" t="s">
        <v>63</v>
      </c>
      <c r="C45" s="50" t="s">
        <v>216</v>
      </c>
      <c r="E45" s="57">
        <v>9731010</v>
      </c>
      <c r="G45" s="57">
        <v>77</v>
      </c>
      <c r="I45" s="57">
        <v>0</v>
      </c>
      <c r="K45" s="57">
        <v>0</v>
      </c>
      <c r="M45" s="57">
        <v>0</v>
      </c>
      <c r="O45" s="57">
        <v>749287770</v>
      </c>
      <c r="Q45" s="57">
        <v>0</v>
      </c>
      <c r="S45" s="57">
        <v>749287770</v>
      </c>
    </row>
    <row r="46" spans="1:19" ht="21.75" customHeight="1" x14ac:dyDescent="0.2">
      <c r="A46" s="8" t="s">
        <v>158</v>
      </c>
      <c r="C46" s="50" t="s">
        <v>234</v>
      </c>
      <c r="E46" s="57">
        <v>64232</v>
      </c>
      <c r="G46" s="57">
        <v>1920</v>
      </c>
      <c r="I46" s="57">
        <v>0</v>
      </c>
      <c r="K46" s="57">
        <v>0</v>
      </c>
      <c r="M46" s="57">
        <v>0</v>
      </c>
      <c r="O46" s="57">
        <v>123325440</v>
      </c>
      <c r="Q46" s="57">
        <v>0</v>
      </c>
      <c r="S46" s="57">
        <v>123325440</v>
      </c>
    </row>
    <row r="47" spans="1:19" ht="21.75" customHeight="1" x14ac:dyDescent="0.2">
      <c r="A47" s="8" t="s">
        <v>187</v>
      </c>
      <c r="C47" s="50" t="s">
        <v>235</v>
      </c>
      <c r="E47" s="57">
        <v>362898</v>
      </c>
      <c r="G47" s="57">
        <v>12</v>
      </c>
      <c r="I47" s="57">
        <v>0</v>
      </c>
      <c r="K47" s="57">
        <v>0</v>
      </c>
      <c r="M47" s="57">
        <v>0</v>
      </c>
      <c r="O47" s="57">
        <v>4354776</v>
      </c>
      <c r="Q47" s="57">
        <v>0</v>
      </c>
      <c r="S47" s="57">
        <v>4354776</v>
      </c>
    </row>
    <row r="48" spans="1:19" ht="21.75" customHeight="1" x14ac:dyDescent="0.2">
      <c r="A48" s="8" t="s">
        <v>72</v>
      </c>
      <c r="C48" s="50" t="s">
        <v>7</v>
      </c>
      <c r="E48" s="57">
        <v>16691183</v>
      </c>
      <c r="G48" s="57">
        <v>460</v>
      </c>
      <c r="I48" s="57">
        <v>0</v>
      </c>
      <c r="K48" s="57">
        <v>0</v>
      </c>
      <c r="M48" s="57">
        <v>0</v>
      </c>
      <c r="O48" s="57">
        <v>7677944180</v>
      </c>
      <c r="Q48" s="57">
        <v>455135866</v>
      </c>
      <c r="S48" s="57">
        <v>7222808314</v>
      </c>
    </row>
    <row r="49" spans="1:19" ht="21.75" customHeight="1" x14ac:dyDescent="0.2">
      <c r="A49" s="8" t="s">
        <v>40</v>
      </c>
      <c r="C49" s="50" t="s">
        <v>236</v>
      </c>
      <c r="E49" s="57">
        <v>1853967</v>
      </c>
      <c r="G49" s="57">
        <v>540</v>
      </c>
      <c r="I49" s="57">
        <v>0</v>
      </c>
      <c r="K49" s="57">
        <v>0</v>
      </c>
      <c r="M49" s="57">
        <v>0</v>
      </c>
      <c r="O49" s="57">
        <v>1001142180</v>
      </c>
      <c r="Q49" s="57">
        <v>0</v>
      </c>
      <c r="S49" s="57">
        <v>1001142180</v>
      </c>
    </row>
    <row r="50" spans="1:19" ht="21.75" customHeight="1" x14ac:dyDescent="0.2">
      <c r="A50" s="8" t="s">
        <v>59</v>
      </c>
      <c r="C50" s="50" t="s">
        <v>237</v>
      </c>
      <c r="E50" s="57">
        <v>10000000</v>
      </c>
      <c r="G50" s="57">
        <v>700</v>
      </c>
      <c r="I50" s="57">
        <v>0</v>
      </c>
      <c r="K50" s="57">
        <v>0</v>
      </c>
      <c r="M50" s="57">
        <v>0</v>
      </c>
      <c r="O50" s="57">
        <v>7000000000</v>
      </c>
      <c r="Q50" s="57">
        <v>0</v>
      </c>
      <c r="S50" s="57">
        <v>7000000000</v>
      </c>
    </row>
    <row r="51" spans="1:19" ht="21.75" customHeight="1" x14ac:dyDescent="0.2">
      <c r="A51" s="8" t="s">
        <v>160</v>
      </c>
      <c r="C51" s="50" t="s">
        <v>238</v>
      </c>
      <c r="E51" s="57">
        <v>1000000</v>
      </c>
      <c r="G51" s="57">
        <v>2480</v>
      </c>
      <c r="I51" s="57">
        <v>0</v>
      </c>
      <c r="K51" s="57">
        <v>0</v>
      </c>
      <c r="M51" s="57">
        <v>0</v>
      </c>
      <c r="O51" s="57">
        <v>2480000000</v>
      </c>
      <c r="Q51" s="57">
        <v>0</v>
      </c>
      <c r="S51" s="57">
        <v>2480000000</v>
      </c>
    </row>
    <row r="52" spans="1:19" ht="21.75" customHeight="1" x14ac:dyDescent="0.2">
      <c r="A52" s="8" t="s">
        <v>189</v>
      </c>
      <c r="C52" s="50" t="s">
        <v>207</v>
      </c>
      <c r="E52" s="57">
        <v>1562500</v>
      </c>
      <c r="G52" s="57">
        <v>320</v>
      </c>
      <c r="I52" s="57">
        <v>0</v>
      </c>
      <c r="K52" s="57">
        <v>0</v>
      </c>
      <c r="M52" s="57">
        <v>0</v>
      </c>
      <c r="O52" s="57">
        <v>500000000</v>
      </c>
      <c r="Q52" s="57">
        <v>0</v>
      </c>
      <c r="S52" s="57">
        <v>500000000</v>
      </c>
    </row>
    <row r="53" spans="1:19" ht="21.75" customHeight="1" x14ac:dyDescent="0.2">
      <c r="A53" s="8" t="s">
        <v>74</v>
      </c>
      <c r="C53" s="50" t="s">
        <v>208</v>
      </c>
      <c r="E53" s="57">
        <v>125000</v>
      </c>
      <c r="G53" s="57">
        <v>1000</v>
      </c>
      <c r="I53" s="57">
        <v>0</v>
      </c>
      <c r="K53" s="57">
        <v>0</v>
      </c>
      <c r="M53" s="57">
        <v>0</v>
      </c>
      <c r="O53" s="57">
        <v>125000000</v>
      </c>
      <c r="Q53" s="57">
        <v>0</v>
      </c>
      <c r="S53" s="57">
        <v>125000000</v>
      </c>
    </row>
    <row r="54" spans="1:19" ht="21.75" customHeight="1" x14ac:dyDescent="0.2">
      <c r="A54" s="10" t="s">
        <v>67</v>
      </c>
      <c r="C54" s="60" t="s">
        <v>235</v>
      </c>
      <c r="E54" s="59">
        <v>17151934</v>
      </c>
      <c r="G54" s="59">
        <v>6</v>
      </c>
      <c r="I54" s="59">
        <v>0</v>
      </c>
      <c r="K54" s="59">
        <v>0</v>
      </c>
      <c r="M54" s="59">
        <v>0</v>
      </c>
      <c r="O54" s="59">
        <v>102911604</v>
      </c>
      <c r="Q54" s="59">
        <v>0</v>
      </c>
      <c r="S54" s="59">
        <v>102911604</v>
      </c>
    </row>
    <row r="55" spans="1:19" ht="21.75" customHeight="1" x14ac:dyDescent="0.2">
      <c r="A55" s="14" t="s">
        <v>86</v>
      </c>
      <c r="C55" s="54"/>
      <c r="E55" s="54"/>
      <c r="G55" s="54"/>
      <c r="I55" s="54">
        <f>SUM(I8:I54)</f>
        <v>1452372750</v>
      </c>
      <c r="K55" s="54">
        <f>SUM(K8:K54)</f>
        <v>29242404</v>
      </c>
      <c r="M55" s="54">
        <f>SUM(M8:M54)</f>
        <v>1423130346</v>
      </c>
      <c r="O55" s="54">
        <f>SUM(O8:O54)</f>
        <v>211813036792</v>
      </c>
      <c r="Q55" s="54">
        <f>SUM(Q8:Q54)</f>
        <v>484378270</v>
      </c>
      <c r="S55" s="54">
        <f>SUM(S8:S54)</f>
        <v>211328658522</v>
      </c>
    </row>
    <row r="56" spans="1:19" ht="21.75" customHeight="1" x14ac:dyDescent="0.2">
      <c r="A56" s="61"/>
      <c r="C56" s="62"/>
      <c r="E56" s="62"/>
      <c r="G56" s="62"/>
      <c r="I56" s="62"/>
      <c r="K56" s="62"/>
      <c r="M56" s="62"/>
      <c r="O56" s="62"/>
      <c r="Q56" s="62"/>
      <c r="S56" s="62"/>
    </row>
    <row r="57" spans="1:19" ht="21.75" customHeight="1" x14ac:dyDescent="0.2">
      <c r="A57" s="61"/>
      <c r="C57" s="62"/>
      <c r="E57" s="62"/>
      <c r="G57" s="62"/>
      <c r="I57" s="62"/>
      <c r="K57" s="62"/>
      <c r="M57" s="62"/>
      <c r="O57" s="62"/>
      <c r="Q57" s="62"/>
      <c r="S57" s="62"/>
    </row>
    <row r="58" spans="1:19" x14ac:dyDescent="0.2">
      <c r="O58" s="58"/>
      <c r="Q58" s="58"/>
      <c r="S58" s="58"/>
    </row>
    <row r="59" spans="1:19" x14ac:dyDescent="0.2">
      <c r="Q59" s="58"/>
      <c r="S59" s="5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9"/>
  <sheetViews>
    <sheetView rightToLeft="1" view="pageBreakPreview" zoomScaleNormal="100" zoomScaleSheetLayoutView="100" workbookViewId="0">
      <selection activeCell="P9" sqref="P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5.140625" bestFit="1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2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2" ht="21.75" customHeight="1" x14ac:dyDescent="0.2">
      <c r="A2" s="94" t="s">
        <v>129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2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2" ht="14.45" customHeight="1" x14ac:dyDescent="0.2"/>
    <row r="5" spans="1:22" ht="14.45" customHeight="1" x14ac:dyDescent="0.2">
      <c r="A5" s="105" t="s">
        <v>239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</row>
    <row r="6" spans="1:22" ht="14.45" customHeight="1" x14ac:dyDescent="0.2">
      <c r="A6" s="102" t="s">
        <v>132</v>
      </c>
      <c r="J6" s="102" t="s">
        <v>145</v>
      </c>
      <c r="K6" s="102"/>
      <c r="L6" s="102"/>
      <c r="M6" s="102"/>
      <c r="N6" s="102"/>
      <c r="P6" s="102" t="s">
        <v>146</v>
      </c>
      <c r="Q6" s="102"/>
      <c r="R6" s="102"/>
      <c r="S6" s="102"/>
      <c r="T6" s="102"/>
    </row>
    <row r="7" spans="1:22" ht="29.1" customHeight="1" x14ac:dyDescent="0.2">
      <c r="A7" s="102"/>
      <c r="C7" s="19" t="s">
        <v>240</v>
      </c>
      <c r="E7" s="112" t="s">
        <v>118</v>
      </c>
      <c r="F7" s="112"/>
      <c r="H7" s="19" t="s">
        <v>241</v>
      </c>
      <c r="J7" s="21" t="s">
        <v>242</v>
      </c>
      <c r="K7" s="3"/>
      <c r="L7" s="21" t="s">
        <v>204</v>
      </c>
      <c r="M7" s="3"/>
      <c r="N7" s="21" t="s">
        <v>243</v>
      </c>
      <c r="P7" s="21" t="s">
        <v>242</v>
      </c>
      <c r="Q7" s="3"/>
      <c r="R7" s="21" t="s">
        <v>204</v>
      </c>
      <c r="S7" s="3"/>
      <c r="T7" s="21" t="s">
        <v>243</v>
      </c>
    </row>
    <row r="8" spans="1:22" ht="21.75" customHeight="1" x14ac:dyDescent="0.2">
      <c r="A8" s="17" t="s">
        <v>193</v>
      </c>
      <c r="C8" s="22"/>
      <c r="E8" s="64" t="s">
        <v>244</v>
      </c>
      <c r="F8" s="43"/>
      <c r="G8" s="48"/>
      <c r="H8" s="63">
        <v>23</v>
      </c>
      <c r="I8" s="48"/>
      <c r="J8" s="63">
        <v>0</v>
      </c>
      <c r="K8" s="48"/>
      <c r="L8" s="63">
        <v>0</v>
      </c>
      <c r="M8" s="48"/>
      <c r="N8" s="63">
        <v>0</v>
      </c>
      <c r="O8" s="48"/>
      <c r="P8" s="63">
        <v>2405180579</v>
      </c>
      <c r="Q8" s="48"/>
      <c r="R8" s="63">
        <v>0</v>
      </c>
      <c r="S8" s="48"/>
      <c r="T8" s="63">
        <v>2405180579</v>
      </c>
      <c r="V8" s="23">
        <f>T8-'2-2'!L9</f>
        <v>0</v>
      </c>
    </row>
    <row r="9" spans="1:22" ht="21.75" customHeight="1" x14ac:dyDescent="0.2">
      <c r="A9" s="14" t="s">
        <v>86</v>
      </c>
      <c r="C9" s="15"/>
      <c r="E9" s="15"/>
      <c r="H9" s="15"/>
      <c r="J9" s="15">
        <v>0</v>
      </c>
      <c r="L9" s="15">
        <v>0</v>
      </c>
      <c r="N9" s="15">
        <v>0</v>
      </c>
      <c r="P9" s="15">
        <f>SUM(P8)</f>
        <v>2405180579</v>
      </c>
      <c r="R9" s="15">
        <v>0</v>
      </c>
      <c r="T9" s="15">
        <f>SUM(T8)</f>
        <v>2405180579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1"/>
  <sheetViews>
    <sheetView rightToLeft="1" view="pageBreakPreview" topLeftCell="A4" zoomScale="118" zoomScaleNormal="100" zoomScaleSheetLayoutView="118" workbookViewId="0">
      <selection activeCell="Q9" sqref="Q9"/>
    </sheetView>
  </sheetViews>
  <sheetFormatPr defaultRowHeight="12.75" x14ac:dyDescent="0.2"/>
  <cols>
    <col min="1" max="1" width="52.28515625" customWidth="1"/>
    <col min="2" max="2" width="0.7109375" customWidth="1"/>
    <col min="3" max="3" width="14.28515625" customWidth="1"/>
    <col min="4" max="4" width="0.85546875" customWidth="1"/>
    <col min="5" max="5" width="10.42578125" customWidth="1"/>
    <col min="6" max="6" width="0.5703125" customWidth="1"/>
    <col min="7" max="7" width="15.5703125" customWidth="1"/>
    <col min="8" max="8" width="0.85546875" customWidth="1"/>
    <col min="9" max="9" width="14.28515625" customWidth="1"/>
    <col min="10" max="10" width="0.7109375" customWidth="1"/>
    <col min="11" max="11" width="10.42578125" customWidth="1"/>
    <col min="12" max="12" width="0.5703125" customWidth="1"/>
    <col min="13" max="13" width="15.5703125" customWidth="1"/>
    <col min="14" max="14" width="0.28515625" customWidth="1"/>
  </cols>
  <sheetData>
    <row r="1" spans="1:15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ht="21.75" customHeight="1" x14ac:dyDescent="0.2">
      <c r="A2" s="94" t="s">
        <v>129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5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5" ht="14.45" customHeight="1" x14ac:dyDescent="0.2"/>
    <row r="5" spans="1:15" ht="14.45" customHeight="1" x14ac:dyDescent="0.2">
      <c r="A5" s="105" t="s">
        <v>245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5" ht="14.45" customHeight="1" x14ac:dyDescent="0.2">
      <c r="A6" s="102" t="s">
        <v>132</v>
      </c>
      <c r="C6" s="102" t="s">
        <v>145</v>
      </c>
      <c r="D6" s="102"/>
      <c r="E6" s="102"/>
      <c r="F6" s="102"/>
      <c r="G6" s="102"/>
      <c r="I6" s="102" t="s">
        <v>146</v>
      </c>
      <c r="J6" s="102"/>
      <c r="K6" s="102"/>
      <c r="L6" s="102"/>
      <c r="M6" s="102"/>
    </row>
    <row r="7" spans="1:15" ht="39.75" customHeight="1" x14ac:dyDescent="0.2">
      <c r="A7" s="102"/>
      <c r="C7" s="21" t="s">
        <v>242</v>
      </c>
      <c r="D7" s="3"/>
      <c r="E7" s="21" t="s">
        <v>204</v>
      </c>
      <c r="F7" s="3"/>
      <c r="G7" s="21" t="s">
        <v>243</v>
      </c>
      <c r="I7" s="21" t="s">
        <v>242</v>
      </c>
      <c r="J7" s="3"/>
      <c r="K7" s="21" t="s">
        <v>204</v>
      </c>
      <c r="L7" s="3"/>
      <c r="M7" s="21" t="s">
        <v>243</v>
      </c>
    </row>
    <row r="8" spans="1:15" ht="21.75" customHeight="1" x14ac:dyDescent="0.2">
      <c r="A8" s="5" t="s">
        <v>125</v>
      </c>
      <c r="C8" s="56">
        <v>76179</v>
      </c>
      <c r="D8" s="48"/>
      <c r="E8" s="56">
        <v>0</v>
      </c>
      <c r="F8" s="48"/>
      <c r="G8" s="56">
        <v>76179</v>
      </c>
      <c r="H8" s="48"/>
      <c r="I8" s="56">
        <v>124713911</v>
      </c>
      <c r="J8" s="48"/>
      <c r="K8" s="56">
        <v>0</v>
      </c>
      <c r="L8" s="48"/>
      <c r="M8" s="56">
        <v>124713911</v>
      </c>
    </row>
    <row r="9" spans="1:15" ht="21.75" customHeight="1" x14ac:dyDescent="0.2">
      <c r="A9" s="10" t="s">
        <v>127</v>
      </c>
      <c r="C9" s="59">
        <v>1431283</v>
      </c>
      <c r="D9" s="48"/>
      <c r="E9" s="59">
        <v>0</v>
      </c>
      <c r="F9" s="48"/>
      <c r="G9" s="59">
        <v>1431283</v>
      </c>
      <c r="H9" s="48"/>
      <c r="I9" s="59">
        <v>10809340</v>
      </c>
      <c r="J9" s="48"/>
      <c r="K9" s="59">
        <v>0</v>
      </c>
      <c r="L9" s="48"/>
      <c r="M9" s="59">
        <v>10809340</v>
      </c>
    </row>
    <row r="10" spans="1:15" ht="21.75" customHeight="1" x14ac:dyDescent="0.2">
      <c r="A10" s="20" t="s">
        <v>86</v>
      </c>
      <c r="C10" s="54">
        <f>SUM(C8:C9)</f>
        <v>1507462</v>
      </c>
      <c r="D10" s="48"/>
      <c r="E10" s="54">
        <v>0</v>
      </c>
      <c r="F10" s="48"/>
      <c r="G10" s="54">
        <f>SUM(G8:G9)</f>
        <v>1507462</v>
      </c>
      <c r="H10" s="48"/>
      <c r="I10" s="54">
        <f>SUM(I8:I9)</f>
        <v>135523251</v>
      </c>
      <c r="J10" s="48"/>
      <c r="K10" s="54">
        <v>0</v>
      </c>
      <c r="L10" s="48"/>
      <c r="M10" s="54">
        <f>SUM(M8:M9)</f>
        <v>135523251</v>
      </c>
      <c r="O10" s="23">
        <f>M10-'3-2'!H10</f>
        <v>0</v>
      </c>
    </row>
    <row r="11" spans="1:15" x14ac:dyDescent="0.2">
      <c r="A11" s="65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03"/>
  <sheetViews>
    <sheetView rightToLeft="1" view="pageBreakPreview" topLeftCell="A94" zoomScale="98" zoomScaleNormal="100" zoomScaleSheetLayoutView="98" workbookViewId="0">
      <selection activeCell="S116" sqref="S116"/>
    </sheetView>
  </sheetViews>
  <sheetFormatPr defaultRowHeight="12.75" x14ac:dyDescent="0.2"/>
  <cols>
    <col min="1" max="1" width="48.7109375" bestFit="1" customWidth="1"/>
    <col min="2" max="2" width="1.28515625" customWidth="1"/>
    <col min="3" max="3" width="11" bestFit="1" customWidth="1"/>
    <col min="4" max="4" width="1.28515625" customWidth="1"/>
    <col min="5" max="5" width="16.140625" bestFit="1" customWidth="1"/>
    <col min="6" max="6" width="1.28515625" customWidth="1"/>
    <col min="7" max="7" width="16.140625" bestFit="1" customWidth="1"/>
    <col min="8" max="8" width="1.28515625" customWidth="1"/>
    <col min="9" max="9" width="22.28515625" bestFit="1" customWidth="1"/>
    <col min="10" max="10" width="1.28515625" customWidth="1"/>
    <col min="11" max="11" width="16" bestFit="1" customWidth="1"/>
    <col min="12" max="12" width="1.28515625" customWidth="1"/>
    <col min="13" max="13" width="17.85546875" bestFit="1" customWidth="1"/>
    <col min="14" max="14" width="1.28515625" customWidth="1"/>
    <col min="15" max="15" width="17.85546875" bestFit="1" customWidth="1"/>
    <col min="16" max="16" width="1.28515625" customWidth="1"/>
    <col min="17" max="17" width="22.28515625" style="29" bestFit="1" customWidth="1"/>
    <col min="18" max="18" width="15.140625" bestFit="1" customWidth="1"/>
    <col min="19" max="19" width="14.7109375" bestFit="1" customWidth="1"/>
    <col min="20" max="20" width="14.140625" bestFit="1" customWidth="1"/>
  </cols>
  <sheetData>
    <row r="1" spans="1:20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20" ht="21.75" customHeight="1" x14ac:dyDescent="0.2">
      <c r="A2" s="94" t="s">
        <v>129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20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0" ht="14.45" customHeight="1" x14ac:dyDescent="0.2"/>
    <row r="5" spans="1:20" ht="14.45" customHeight="1" x14ac:dyDescent="0.2">
      <c r="A5" s="33" t="s">
        <v>246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66"/>
    </row>
    <row r="6" spans="1:20" ht="14.45" customHeight="1" x14ac:dyDescent="0.2">
      <c r="A6" s="34" t="s">
        <v>132</v>
      </c>
      <c r="C6" s="34" t="s">
        <v>145</v>
      </c>
      <c r="D6" s="34"/>
      <c r="E6" s="34"/>
      <c r="F6" s="34"/>
      <c r="G6" s="34"/>
      <c r="H6" s="34"/>
      <c r="I6" s="34"/>
      <c r="K6" s="34" t="s">
        <v>146</v>
      </c>
      <c r="L6" s="34"/>
      <c r="M6" s="34"/>
      <c r="N6" s="34"/>
      <c r="O6" s="34"/>
      <c r="P6" s="34"/>
      <c r="Q6" s="67"/>
    </row>
    <row r="7" spans="1:20" ht="29.1" customHeight="1" x14ac:dyDescent="0.2">
      <c r="A7" s="34"/>
      <c r="C7" s="21" t="s">
        <v>13</v>
      </c>
      <c r="D7" s="3"/>
      <c r="E7" s="21" t="s">
        <v>247</v>
      </c>
      <c r="F7" s="3"/>
      <c r="G7" s="21" t="s">
        <v>248</v>
      </c>
      <c r="H7" s="3"/>
      <c r="I7" s="21" t="s">
        <v>249</v>
      </c>
      <c r="K7" s="21" t="s">
        <v>13</v>
      </c>
      <c r="L7" s="3"/>
      <c r="M7" s="21" t="s">
        <v>247</v>
      </c>
      <c r="N7" s="3"/>
      <c r="O7" s="21" t="s">
        <v>248</v>
      </c>
      <c r="P7" s="3"/>
      <c r="Q7" s="68" t="s">
        <v>249</v>
      </c>
    </row>
    <row r="8" spans="1:20" ht="21.75" customHeight="1" x14ac:dyDescent="0.2">
      <c r="A8" s="5" t="s">
        <v>39</v>
      </c>
      <c r="C8" s="6">
        <v>300000</v>
      </c>
      <c r="E8" s="6">
        <v>3974412533</v>
      </c>
      <c r="G8" s="6">
        <v>2361653752</v>
      </c>
      <c r="I8" s="6">
        <v>1612758781</v>
      </c>
      <c r="K8" s="6">
        <v>1278961</v>
      </c>
      <c r="M8" s="6">
        <v>14672079685</v>
      </c>
      <c r="O8" s="6">
        <v>14120436891</v>
      </c>
      <c r="Q8" s="69">
        <v>551642794</v>
      </c>
      <c r="S8" s="23"/>
      <c r="T8" s="23"/>
    </row>
    <row r="9" spans="1:20" ht="21.75" customHeight="1" x14ac:dyDescent="0.2">
      <c r="A9" s="8" t="s">
        <v>43</v>
      </c>
      <c r="C9" s="9">
        <v>285750</v>
      </c>
      <c r="E9" s="9">
        <v>15706466526</v>
      </c>
      <c r="G9" s="9">
        <v>11988036506</v>
      </c>
      <c r="I9" s="9">
        <v>3718430020</v>
      </c>
      <c r="K9" s="9">
        <v>285750</v>
      </c>
      <c r="M9" s="9">
        <v>15706466526</v>
      </c>
      <c r="O9" s="9">
        <v>11894023932</v>
      </c>
      <c r="Q9" s="70">
        <v>3812442594</v>
      </c>
      <c r="S9" s="23"/>
      <c r="T9" s="23"/>
    </row>
    <row r="10" spans="1:20" ht="21.75" customHeight="1" x14ac:dyDescent="0.2">
      <c r="A10" s="8" t="s">
        <v>79</v>
      </c>
      <c r="C10" s="9">
        <v>249000</v>
      </c>
      <c r="E10" s="9">
        <v>10408526053</v>
      </c>
      <c r="G10" s="9">
        <v>9962617612</v>
      </c>
      <c r="I10" s="9">
        <v>445908441</v>
      </c>
      <c r="K10" s="9">
        <v>250000</v>
      </c>
      <c r="M10" s="9">
        <v>10450534614</v>
      </c>
      <c r="O10" s="9">
        <v>9940075319</v>
      </c>
      <c r="Q10" s="70">
        <v>510459295</v>
      </c>
      <c r="S10" s="23"/>
      <c r="T10" s="23"/>
    </row>
    <row r="11" spans="1:20" ht="21.75" customHeight="1" x14ac:dyDescent="0.2">
      <c r="A11" s="8" t="s">
        <v>52</v>
      </c>
      <c r="C11" s="9">
        <v>4734</v>
      </c>
      <c r="E11" s="9">
        <v>19948026</v>
      </c>
      <c r="G11" s="9">
        <v>14742567</v>
      </c>
      <c r="I11" s="9">
        <v>5205459</v>
      </c>
      <c r="K11" s="9">
        <v>1743376</v>
      </c>
      <c r="M11" s="9">
        <v>7760990693</v>
      </c>
      <c r="O11" s="9">
        <v>5382747054</v>
      </c>
      <c r="Q11" s="70">
        <v>2378243639</v>
      </c>
      <c r="S11" s="23"/>
      <c r="T11" s="23"/>
    </row>
    <row r="12" spans="1:20" ht="21.75" customHeight="1" x14ac:dyDescent="0.2">
      <c r="A12" s="8" t="s">
        <v>48</v>
      </c>
      <c r="C12" s="9">
        <v>15000000</v>
      </c>
      <c r="E12" s="9">
        <v>7392759213</v>
      </c>
      <c r="G12" s="9">
        <v>8977165804</v>
      </c>
      <c r="I12" s="9">
        <v>-1584406591</v>
      </c>
      <c r="K12" s="9">
        <v>15000000</v>
      </c>
      <c r="M12" s="9">
        <v>7392759213</v>
      </c>
      <c r="O12" s="9">
        <v>8932916017</v>
      </c>
      <c r="Q12" s="70">
        <v>-1540156804</v>
      </c>
      <c r="S12" s="23"/>
      <c r="T12" s="23"/>
    </row>
    <row r="13" spans="1:20" ht="21.75" customHeight="1" x14ac:dyDescent="0.2">
      <c r="A13" s="8" t="s">
        <v>56</v>
      </c>
      <c r="C13" s="9">
        <v>200000</v>
      </c>
      <c r="E13" s="9">
        <v>9029950285</v>
      </c>
      <c r="G13" s="9">
        <v>10237491556</v>
      </c>
      <c r="I13" s="9">
        <v>-1207541271</v>
      </c>
      <c r="K13" s="9">
        <v>200000</v>
      </c>
      <c r="M13" s="9">
        <v>9029950285</v>
      </c>
      <c r="O13" s="9">
        <v>10183441841</v>
      </c>
      <c r="Q13" s="70">
        <v>-1153491556</v>
      </c>
      <c r="S13" s="23"/>
      <c r="T13" s="23"/>
    </row>
    <row r="14" spans="1:20" ht="21.75" customHeight="1" x14ac:dyDescent="0.2">
      <c r="A14" s="8" t="s">
        <v>82</v>
      </c>
      <c r="C14" s="9">
        <v>1</v>
      </c>
      <c r="E14" s="9">
        <v>1</v>
      </c>
      <c r="G14" s="9">
        <v>7083</v>
      </c>
      <c r="I14" s="9">
        <v>-7082</v>
      </c>
      <c r="K14" s="9">
        <v>1</v>
      </c>
      <c r="M14" s="9">
        <v>1</v>
      </c>
      <c r="O14" s="9">
        <v>7083</v>
      </c>
      <c r="Q14" s="70">
        <v>-7082</v>
      </c>
      <c r="S14" s="23"/>
      <c r="T14" s="23"/>
    </row>
    <row r="15" spans="1:20" ht="21.75" customHeight="1" x14ac:dyDescent="0.2">
      <c r="A15" s="8" t="s">
        <v>73</v>
      </c>
      <c r="C15" s="9">
        <v>450000</v>
      </c>
      <c r="E15" s="9">
        <v>5676522557</v>
      </c>
      <c r="G15" s="9">
        <v>2661464413</v>
      </c>
      <c r="I15" s="9">
        <v>3015058144</v>
      </c>
      <c r="K15" s="9">
        <v>450000</v>
      </c>
      <c r="M15" s="9">
        <v>5676522557</v>
      </c>
      <c r="O15" s="9">
        <v>2627486970</v>
      </c>
      <c r="Q15" s="70">
        <v>3049035587</v>
      </c>
      <c r="S15" s="23"/>
      <c r="T15" s="23"/>
    </row>
    <row r="16" spans="1:20" ht="21.75" customHeight="1" x14ac:dyDescent="0.2">
      <c r="A16" s="8" t="s">
        <v>85</v>
      </c>
      <c r="C16" s="9">
        <v>600000</v>
      </c>
      <c r="E16" s="9">
        <v>2270012600</v>
      </c>
      <c r="G16" s="9">
        <v>2136538212</v>
      </c>
      <c r="I16" s="9">
        <v>133474388</v>
      </c>
      <c r="K16" s="9">
        <v>600000</v>
      </c>
      <c r="M16" s="9">
        <v>2270012600</v>
      </c>
      <c r="O16" s="9">
        <v>2122950812</v>
      </c>
      <c r="Q16" s="70">
        <v>147061788</v>
      </c>
      <c r="S16" s="23"/>
      <c r="T16" s="23"/>
    </row>
    <row r="17" spans="1:20" ht="21.75" customHeight="1" x14ac:dyDescent="0.2">
      <c r="A17" s="8" t="s">
        <v>45</v>
      </c>
      <c r="C17" s="9">
        <v>1</v>
      </c>
      <c r="E17" s="9">
        <v>1</v>
      </c>
      <c r="G17" s="9">
        <v>11175</v>
      </c>
      <c r="I17" s="9">
        <v>-11174</v>
      </c>
      <c r="K17" s="9">
        <v>864160</v>
      </c>
      <c r="M17" s="9">
        <v>14551216117</v>
      </c>
      <c r="O17" s="9">
        <v>13083206535</v>
      </c>
      <c r="Q17" s="70">
        <v>1468009582</v>
      </c>
      <c r="S17" s="23"/>
      <c r="T17" s="23"/>
    </row>
    <row r="18" spans="1:20" ht="21.75" customHeight="1" x14ac:dyDescent="0.2">
      <c r="A18" s="8" t="s">
        <v>70</v>
      </c>
      <c r="C18" s="9">
        <v>800000</v>
      </c>
      <c r="E18" s="9">
        <v>14624463716</v>
      </c>
      <c r="G18" s="9">
        <v>12025409163</v>
      </c>
      <c r="I18" s="9">
        <v>2599054553</v>
      </c>
      <c r="K18" s="9">
        <v>800000</v>
      </c>
      <c r="M18" s="9">
        <v>14624463716</v>
      </c>
      <c r="O18" s="9">
        <v>11937872879</v>
      </c>
      <c r="Q18" s="70">
        <v>2686590837</v>
      </c>
      <c r="S18" s="23"/>
      <c r="T18" s="23"/>
    </row>
    <row r="19" spans="1:20" ht="21.75" customHeight="1" x14ac:dyDescent="0.2">
      <c r="A19" s="8" t="s">
        <v>32</v>
      </c>
      <c r="C19" s="9">
        <v>301535</v>
      </c>
      <c r="E19" s="9">
        <v>54939503551</v>
      </c>
      <c r="G19" s="9">
        <v>52397366244</v>
      </c>
      <c r="I19" s="9">
        <v>2542137307</v>
      </c>
      <c r="K19" s="9">
        <v>348493</v>
      </c>
      <c r="M19" s="9">
        <v>62842512137</v>
      </c>
      <c r="O19" s="9">
        <v>60181436092</v>
      </c>
      <c r="Q19" s="70">
        <v>2661076045</v>
      </c>
      <c r="S19" s="23"/>
      <c r="T19" s="23"/>
    </row>
    <row r="20" spans="1:20" ht="21.75" customHeight="1" x14ac:dyDescent="0.2">
      <c r="A20" s="8" t="s">
        <v>25</v>
      </c>
      <c r="C20" s="9">
        <v>400000</v>
      </c>
      <c r="E20" s="9">
        <v>1935614174</v>
      </c>
      <c r="G20" s="9">
        <v>1973992658</v>
      </c>
      <c r="I20" s="9">
        <v>-38378484</v>
      </c>
      <c r="K20" s="9">
        <v>3810782</v>
      </c>
      <c r="M20" s="9">
        <v>19633293618</v>
      </c>
      <c r="O20" s="9">
        <v>18688622046</v>
      </c>
      <c r="Q20" s="70">
        <v>944671572</v>
      </c>
      <c r="S20" s="23"/>
      <c r="T20" s="23"/>
    </row>
    <row r="21" spans="1:20" ht="21.75" customHeight="1" x14ac:dyDescent="0.2">
      <c r="A21" s="8" t="s">
        <v>64</v>
      </c>
      <c r="C21" s="9">
        <v>200000</v>
      </c>
      <c r="E21" s="9">
        <v>1650123002</v>
      </c>
      <c r="G21" s="9">
        <v>1583916100</v>
      </c>
      <c r="I21" s="9">
        <v>66206902</v>
      </c>
      <c r="K21" s="9">
        <v>1248531</v>
      </c>
      <c r="M21" s="9">
        <v>9511228275</v>
      </c>
      <c r="O21" s="9">
        <v>9359438731</v>
      </c>
      <c r="Q21" s="70">
        <v>151789544</v>
      </c>
      <c r="S21" s="23"/>
      <c r="T21" s="23"/>
    </row>
    <row r="22" spans="1:20" ht="21.75" customHeight="1" x14ac:dyDescent="0.2">
      <c r="A22" s="8" t="s">
        <v>21</v>
      </c>
      <c r="C22" s="9">
        <v>15504861</v>
      </c>
      <c r="E22" s="9">
        <v>25893180144</v>
      </c>
      <c r="G22" s="9">
        <v>30838393286</v>
      </c>
      <c r="I22" s="9">
        <v>-4945213142</v>
      </c>
      <c r="K22" s="9">
        <v>19975000</v>
      </c>
      <c r="M22" s="9">
        <v>34363889852</v>
      </c>
      <c r="O22" s="9">
        <v>39523587657</v>
      </c>
      <c r="Q22" s="70">
        <v>-5159697805</v>
      </c>
      <c r="S22" s="23"/>
      <c r="T22" s="23"/>
    </row>
    <row r="23" spans="1:20" ht="21.75" customHeight="1" x14ac:dyDescent="0.2">
      <c r="A23" s="8" t="s">
        <v>37</v>
      </c>
      <c r="C23" s="9">
        <v>300000</v>
      </c>
      <c r="E23" s="9">
        <v>11457097689</v>
      </c>
      <c r="G23" s="9">
        <v>7777447203</v>
      </c>
      <c r="I23" s="9">
        <v>3679650486</v>
      </c>
      <c r="K23" s="9">
        <v>1900000</v>
      </c>
      <c r="M23" s="9">
        <v>62244781196</v>
      </c>
      <c r="O23" s="9">
        <v>48884592498</v>
      </c>
      <c r="Q23" s="70">
        <v>13360188698</v>
      </c>
      <c r="S23" s="23"/>
      <c r="T23" s="23"/>
    </row>
    <row r="24" spans="1:20" ht="21.75" customHeight="1" x14ac:dyDescent="0.2">
      <c r="A24" s="8" t="s">
        <v>38</v>
      </c>
      <c r="C24" s="9">
        <v>548744</v>
      </c>
      <c r="E24" s="9">
        <v>21483479861</v>
      </c>
      <c r="G24" s="9">
        <v>13092302528</v>
      </c>
      <c r="I24" s="9">
        <v>8391177333</v>
      </c>
      <c r="K24" s="9">
        <v>696744</v>
      </c>
      <c r="M24" s="9">
        <v>24352924550</v>
      </c>
      <c r="O24" s="9">
        <v>17098440133</v>
      </c>
      <c r="Q24" s="70">
        <v>7254484417</v>
      </c>
      <c r="S24" s="23"/>
      <c r="T24" s="23"/>
    </row>
    <row r="25" spans="1:20" ht="21.75" customHeight="1" x14ac:dyDescent="0.2">
      <c r="A25" s="8" t="s">
        <v>49</v>
      </c>
      <c r="C25" s="9">
        <v>247500</v>
      </c>
      <c r="E25" s="9">
        <v>7668442733</v>
      </c>
      <c r="G25" s="9">
        <v>4701572651</v>
      </c>
      <c r="I25" s="9">
        <v>2966870082</v>
      </c>
      <c r="K25" s="9">
        <v>495000</v>
      </c>
      <c r="M25" s="9">
        <v>14592995056</v>
      </c>
      <c r="O25" s="9">
        <v>9315797409</v>
      </c>
      <c r="Q25" s="70">
        <v>5277197647</v>
      </c>
      <c r="S25" s="23"/>
      <c r="T25" s="23"/>
    </row>
    <row r="26" spans="1:20" ht="21.75" customHeight="1" x14ac:dyDescent="0.2">
      <c r="A26" s="8" t="s">
        <v>61</v>
      </c>
      <c r="C26" s="9">
        <v>13567206</v>
      </c>
      <c r="E26" s="9">
        <v>144432812920</v>
      </c>
      <c r="G26" s="9">
        <v>134128850842</v>
      </c>
      <c r="I26" s="9">
        <v>10303962078</v>
      </c>
      <c r="K26" s="9">
        <v>82167206</v>
      </c>
      <c r="M26" s="9">
        <v>839253924262</v>
      </c>
      <c r="O26" s="9">
        <v>779293709761</v>
      </c>
      <c r="Q26" s="70">
        <v>59960214501</v>
      </c>
      <c r="S26" s="23"/>
      <c r="T26" s="23"/>
    </row>
    <row r="27" spans="1:20" ht="21.75" customHeight="1" x14ac:dyDescent="0.2">
      <c r="A27" s="8" t="s">
        <v>54</v>
      </c>
      <c r="C27" s="9">
        <v>1500000</v>
      </c>
      <c r="E27" s="9">
        <v>29530243486</v>
      </c>
      <c r="G27" s="9">
        <v>26734978854</v>
      </c>
      <c r="I27" s="9">
        <v>2795264632</v>
      </c>
      <c r="K27" s="9">
        <v>5912939</v>
      </c>
      <c r="M27" s="9">
        <v>117270297706</v>
      </c>
      <c r="O27" s="9">
        <v>104268995683</v>
      </c>
      <c r="Q27" s="70">
        <v>13001302023</v>
      </c>
      <c r="S27" s="23"/>
      <c r="T27" s="23"/>
    </row>
    <row r="28" spans="1:20" ht="21.75" customHeight="1" x14ac:dyDescent="0.2">
      <c r="A28" s="8" t="s">
        <v>24</v>
      </c>
      <c r="C28" s="9">
        <v>246072</v>
      </c>
      <c r="E28" s="9">
        <v>1969093396</v>
      </c>
      <c r="G28" s="9">
        <v>1951556163</v>
      </c>
      <c r="I28" s="9">
        <v>17537233</v>
      </c>
      <c r="K28" s="9">
        <v>446072</v>
      </c>
      <c r="M28" s="9">
        <v>3402677692</v>
      </c>
      <c r="O28" s="9">
        <v>3517355896</v>
      </c>
      <c r="Q28" s="70">
        <v>-114678204</v>
      </c>
      <c r="S28" s="23"/>
      <c r="T28" s="23"/>
    </row>
    <row r="29" spans="1:20" ht="21.75" customHeight="1" x14ac:dyDescent="0.2">
      <c r="A29" s="8" t="s">
        <v>75</v>
      </c>
      <c r="C29" s="9">
        <v>0</v>
      </c>
      <c r="E29" s="9">
        <v>0</v>
      </c>
      <c r="G29" s="9">
        <v>0</v>
      </c>
      <c r="I29" s="9">
        <v>0</v>
      </c>
      <c r="K29" s="9">
        <v>1020000</v>
      </c>
      <c r="M29" s="9">
        <v>9081342617</v>
      </c>
      <c r="O29" s="9">
        <v>8576706123</v>
      </c>
      <c r="Q29" s="70">
        <v>504636494</v>
      </c>
      <c r="S29" s="23"/>
      <c r="T29" s="23"/>
    </row>
    <row r="30" spans="1:20" ht="21.75" customHeight="1" x14ac:dyDescent="0.2">
      <c r="A30" s="8" t="s">
        <v>77</v>
      </c>
      <c r="C30" s="9">
        <v>0</v>
      </c>
      <c r="E30" s="9">
        <v>0</v>
      </c>
      <c r="G30" s="9">
        <v>0</v>
      </c>
      <c r="I30" s="9">
        <v>0</v>
      </c>
      <c r="K30" s="9">
        <v>31579</v>
      </c>
      <c r="M30" s="9">
        <v>338396118</v>
      </c>
      <c r="O30" s="9">
        <v>259664415</v>
      </c>
      <c r="Q30" s="70">
        <v>78731703</v>
      </c>
      <c r="S30" s="23"/>
      <c r="T30" s="23"/>
    </row>
    <row r="31" spans="1:20" ht="21.75" customHeight="1" x14ac:dyDescent="0.2">
      <c r="A31" s="8" t="s">
        <v>40</v>
      </c>
      <c r="C31" s="9">
        <v>0</v>
      </c>
      <c r="E31" s="9">
        <v>0</v>
      </c>
      <c r="G31" s="9">
        <v>0</v>
      </c>
      <c r="I31" s="9">
        <v>0</v>
      </c>
      <c r="K31" s="9">
        <v>410000</v>
      </c>
      <c r="M31" s="9">
        <v>2081938341</v>
      </c>
      <c r="O31" s="9">
        <v>2195025417</v>
      </c>
      <c r="Q31" s="70">
        <v>-113087076</v>
      </c>
      <c r="S31" s="23"/>
      <c r="T31" s="23"/>
    </row>
    <row r="32" spans="1:20" ht="21.75" customHeight="1" x14ac:dyDescent="0.2">
      <c r="A32" s="8" t="s">
        <v>151</v>
      </c>
      <c r="C32" s="9">
        <v>0</v>
      </c>
      <c r="E32" s="9">
        <v>0</v>
      </c>
      <c r="G32" s="9">
        <v>0</v>
      </c>
      <c r="I32" s="9">
        <v>0</v>
      </c>
      <c r="K32" s="9">
        <v>124203</v>
      </c>
      <c r="M32" s="9">
        <v>829604757</v>
      </c>
      <c r="O32" s="9">
        <v>985215534</v>
      </c>
      <c r="Q32" s="70">
        <v>-155610777</v>
      </c>
      <c r="S32" s="23"/>
      <c r="T32" s="23"/>
    </row>
    <row r="33" spans="1:20" ht="21.75" customHeight="1" x14ac:dyDescent="0.2">
      <c r="A33" s="8" t="s">
        <v>152</v>
      </c>
      <c r="C33" s="9">
        <v>0</v>
      </c>
      <c r="E33" s="9">
        <v>0</v>
      </c>
      <c r="G33" s="9">
        <v>0</v>
      </c>
      <c r="I33" s="9">
        <v>0</v>
      </c>
      <c r="K33" s="9">
        <v>842557</v>
      </c>
      <c r="M33" s="9">
        <v>6645945880</v>
      </c>
      <c r="O33" s="9">
        <v>5918447504</v>
      </c>
      <c r="Q33" s="70">
        <v>727498376</v>
      </c>
      <c r="S33" s="23"/>
      <c r="T33" s="23"/>
    </row>
    <row r="34" spans="1:20" ht="21.75" customHeight="1" x14ac:dyDescent="0.2">
      <c r="A34" s="8" t="s">
        <v>71</v>
      </c>
      <c r="C34" s="9">
        <v>0</v>
      </c>
      <c r="E34" s="9">
        <v>0</v>
      </c>
      <c r="G34" s="9">
        <v>0</v>
      </c>
      <c r="I34" s="9">
        <v>0</v>
      </c>
      <c r="K34" s="9">
        <v>1883334</v>
      </c>
      <c r="M34" s="9">
        <v>35967666814</v>
      </c>
      <c r="O34" s="9">
        <v>37960972847</v>
      </c>
      <c r="Q34" s="70">
        <v>-1993306033</v>
      </c>
      <c r="S34" s="23"/>
      <c r="T34" s="23"/>
    </row>
    <row r="35" spans="1:20" ht="21.75" customHeight="1" x14ac:dyDescent="0.2">
      <c r="A35" s="8" t="s">
        <v>30</v>
      </c>
      <c r="C35" s="9">
        <v>0</v>
      </c>
      <c r="E35" s="9">
        <v>0</v>
      </c>
      <c r="G35" s="9">
        <v>0</v>
      </c>
      <c r="I35" s="9">
        <v>0</v>
      </c>
      <c r="K35" s="9">
        <v>2813984</v>
      </c>
      <c r="M35" s="9">
        <v>33061975343</v>
      </c>
      <c r="O35" s="9">
        <v>47214239681</v>
      </c>
      <c r="Q35" s="70">
        <v>-14152264338</v>
      </c>
      <c r="S35" s="23"/>
      <c r="T35" s="23"/>
    </row>
    <row r="36" spans="1:20" ht="21.75" customHeight="1" x14ac:dyDescent="0.2">
      <c r="A36" s="8" t="s">
        <v>153</v>
      </c>
      <c r="C36" s="9">
        <v>0</v>
      </c>
      <c r="E36" s="9">
        <v>0</v>
      </c>
      <c r="G36" s="9">
        <v>0</v>
      </c>
      <c r="I36" s="9">
        <v>0</v>
      </c>
      <c r="K36" s="9">
        <v>250000</v>
      </c>
      <c r="M36" s="9">
        <v>13424346673</v>
      </c>
      <c r="O36" s="9">
        <v>14586854893</v>
      </c>
      <c r="Q36" s="70">
        <v>-1162508220</v>
      </c>
      <c r="S36" s="23"/>
      <c r="T36" s="23"/>
    </row>
    <row r="37" spans="1:20" ht="21.75" customHeight="1" x14ac:dyDescent="0.2">
      <c r="A37" s="8" t="s">
        <v>59</v>
      </c>
      <c r="C37" s="9">
        <v>0</v>
      </c>
      <c r="E37" s="9">
        <v>0</v>
      </c>
      <c r="G37" s="9">
        <v>0</v>
      </c>
      <c r="I37" s="9">
        <v>0</v>
      </c>
      <c r="K37" s="9">
        <v>7200000</v>
      </c>
      <c r="M37" s="9">
        <v>29211372144</v>
      </c>
      <c r="O37" s="9">
        <v>33699990462</v>
      </c>
      <c r="Q37" s="70">
        <v>-4488618318</v>
      </c>
      <c r="S37" s="23"/>
      <c r="T37" s="23"/>
    </row>
    <row r="38" spans="1:20" ht="21.75" customHeight="1" x14ac:dyDescent="0.2">
      <c r="A38" s="8" t="s">
        <v>154</v>
      </c>
      <c r="C38" s="9">
        <v>0</v>
      </c>
      <c r="E38" s="9">
        <v>0</v>
      </c>
      <c r="G38" s="9">
        <v>0</v>
      </c>
      <c r="I38" s="9">
        <v>0</v>
      </c>
      <c r="K38" s="9">
        <v>1946666</v>
      </c>
      <c r="M38" s="9">
        <v>21165444773</v>
      </c>
      <c r="O38" s="9">
        <v>40006940468</v>
      </c>
      <c r="Q38" s="70">
        <v>-18841495695</v>
      </c>
      <c r="S38" s="23"/>
      <c r="T38" s="23"/>
    </row>
    <row r="39" spans="1:20" ht="21.75" customHeight="1" x14ac:dyDescent="0.2">
      <c r="A39" s="8" t="s">
        <v>155</v>
      </c>
      <c r="C39" s="9">
        <v>0</v>
      </c>
      <c r="E39" s="9">
        <v>0</v>
      </c>
      <c r="G39" s="9">
        <v>0</v>
      </c>
      <c r="I39" s="9">
        <v>0</v>
      </c>
      <c r="K39" s="9">
        <v>5120</v>
      </c>
      <c r="M39" s="9">
        <v>19554000</v>
      </c>
      <c r="O39" s="9">
        <v>16769008</v>
      </c>
      <c r="Q39" s="70">
        <v>2784992</v>
      </c>
      <c r="S39" s="23"/>
      <c r="T39" s="23"/>
    </row>
    <row r="40" spans="1:20" ht="21.75" customHeight="1" x14ac:dyDescent="0.2">
      <c r="A40" s="8" t="s">
        <v>156</v>
      </c>
      <c r="C40" s="9">
        <v>0</v>
      </c>
      <c r="E40" s="9">
        <v>0</v>
      </c>
      <c r="G40" s="9">
        <v>0</v>
      </c>
      <c r="I40" s="9">
        <v>0</v>
      </c>
      <c r="K40" s="9">
        <v>5445814</v>
      </c>
      <c r="M40" s="9">
        <v>79164112013</v>
      </c>
      <c r="O40" s="9">
        <v>79164112013</v>
      </c>
      <c r="Q40" s="70">
        <v>0</v>
      </c>
      <c r="S40" s="23"/>
      <c r="T40" s="23"/>
    </row>
    <row r="41" spans="1:20" ht="21.75" customHeight="1" x14ac:dyDescent="0.2">
      <c r="A41" s="8" t="s">
        <v>63</v>
      </c>
      <c r="C41" s="9">
        <v>0</v>
      </c>
      <c r="E41" s="9">
        <v>0</v>
      </c>
      <c r="G41" s="9">
        <v>0</v>
      </c>
      <c r="I41" s="9">
        <v>0</v>
      </c>
      <c r="K41" s="9">
        <v>8060373</v>
      </c>
      <c r="M41" s="9">
        <v>26001109115</v>
      </c>
      <c r="O41" s="9">
        <v>21196487462</v>
      </c>
      <c r="Q41" s="70">
        <v>4804621653</v>
      </c>
      <c r="S41" s="23"/>
      <c r="T41" s="23"/>
    </row>
    <row r="42" spans="1:20" ht="21.75" customHeight="1" x14ac:dyDescent="0.2">
      <c r="A42" s="8" t="s">
        <v>58</v>
      </c>
      <c r="C42" s="9">
        <v>0</v>
      </c>
      <c r="E42" s="9">
        <v>0</v>
      </c>
      <c r="G42" s="9">
        <v>0</v>
      </c>
      <c r="I42" s="9">
        <v>0</v>
      </c>
      <c r="K42" s="9">
        <v>6587068</v>
      </c>
      <c r="M42" s="9">
        <v>66203252091</v>
      </c>
      <c r="O42" s="9">
        <v>50484292707</v>
      </c>
      <c r="Q42" s="70">
        <v>15718959384</v>
      </c>
      <c r="S42" s="23"/>
      <c r="T42" s="23"/>
    </row>
    <row r="43" spans="1:20" ht="21.75" customHeight="1" x14ac:dyDescent="0.2">
      <c r="A43" s="8" t="s">
        <v>157</v>
      </c>
      <c r="C43" s="9">
        <v>0</v>
      </c>
      <c r="E43" s="9">
        <v>0</v>
      </c>
      <c r="G43" s="9">
        <v>0</v>
      </c>
      <c r="I43" s="9">
        <v>0</v>
      </c>
      <c r="K43" s="9">
        <v>1300000</v>
      </c>
      <c r="M43" s="9">
        <v>9954516375</v>
      </c>
      <c r="O43" s="9">
        <v>14620546775</v>
      </c>
      <c r="Q43" s="70">
        <v>-4666030400</v>
      </c>
      <c r="S43" s="23"/>
      <c r="T43" s="23"/>
    </row>
    <row r="44" spans="1:20" ht="21.75" customHeight="1" x14ac:dyDescent="0.2">
      <c r="A44" s="8" t="s">
        <v>66</v>
      </c>
      <c r="C44" s="9">
        <v>0</v>
      </c>
      <c r="E44" s="9">
        <v>0</v>
      </c>
      <c r="G44" s="9">
        <v>0</v>
      </c>
      <c r="I44" s="9">
        <v>0</v>
      </c>
      <c r="K44" s="9">
        <v>255492</v>
      </c>
      <c r="M44" s="9">
        <v>2060292934</v>
      </c>
      <c r="O44" s="9">
        <v>2220399950</v>
      </c>
      <c r="Q44" s="70">
        <v>-160107016</v>
      </c>
      <c r="S44" s="23"/>
      <c r="T44" s="23"/>
    </row>
    <row r="45" spans="1:20" ht="21.75" customHeight="1" x14ac:dyDescent="0.2">
      <c r="A45" s="8" t="s">
        <v>20</v>
      </c>
      <c r="C45" s="9">
        <v>0</v>
      </c>
      <c r="E45" s="9">
        <v>0</v>
      </c>
      <c r="G45" s="9">
        <v>0</v>
      </c>
      <c r="I45" s="9">
        <v>0</v>
      </c>
      <c r="K45" s="9">
        <v>528808</v>
      </c>
      <c r="M45" s="9">
        <v>3632321633</v>
      </c>
      <c r="O45" s="9">
        <v>2676855612</v>
      </c>
      <c r="Q45" s="70">
        <v>955466021</v>
      </c>
      <c r="S45" s="23"/>
      <c r="T45" s="23"/>
    </row>
    <row r="46" spans="1:20" ht="21.75" customHeight="1" x14ac:dyDescent="0.2">
      <c r="A46" s="8" t="s">
        <v>158</v>
      </c>
      <c r="C46" s="9">
        <v>0</v>
      </c>
      <c r="E46" s="9">
        <v>0</v>
      </c>
      <c r="G46" s="9">
        <v>0</v>
      </c>
      <c r="I46" s="9">
        <v>0</v>
      </c>
      <c r="K46" s="9">
        <v>64232</v>
      </c>
      <c r="M46" s="9">
        <v>1149568080</v>
      </c>
      <c r="O46" s="9">
        <v>1525514830</v>
      </c>
      <c r="Q46" s="70">
        <v>-375946750</v>
      </c>
      <c r="S46" s="23"/>
      <c r="T46" s="23"/>
    </row>
    <row r="47" spans="1:20" ht="21.75" customHeight="1" x14ac:dyDescent="0.2">
      <c r="A47" s="8" t="s">
        <v>159</v>
      </c>
      <c r="C47" s="9">
        <v>0</v>
      </c>
      <c r="E47" s="9">
        <v>0</v>
      </c>
      <c r="G47" s="9">
        <v>0</v>
      </c>
      <c r="I47" s="9">
        <v>0</v>
      </c>
      <c r="K47" s="9">
        <v>800000</v>
      </c>
      <c r="M47" s="9">
        <v>2451724930</v>
      </c>
      <c r="O47" s="9">
        <v>2388352855</v>
      </c>
      <c r="Q47" s="70">
        <v>63372075</v>
      </c>
      <c r="S47" s="23"/>
      <c r="T47" s="23"/>
    </row>
    <row r="48" spans="1:20" ht="21.75" customHeight="1" x14ac:dyDescent="0.2">
      <c r="A48" s="8" t="s">
        <v>28</v>
      </c>
      <c r="C48" s="9">
        <v>0</v>
      </c>
      <c r="E48" s="9">
        <v>0</v>
      </c>
      <c r="G48" s="9">
        <v>0</v>
      </c>
      <c r="I48" s="9">
        <v>0</v>
      </c>
      <c r="K48" s="9">
        <v>117263</v>
      </c>
      <c r="M48" s="9">
        <v>7007273075</v>
      </c>
      <c r="O48" s="9">
        <v>6944987051</v>
      </c>
      <c r="Q48" s="70">
        <v>62286024</v>
      </c>
      <c r="S48" s="23"/>
      <c r="T48" s="23"/>
    </row>
    <row r="49" spans="1:20" ht="21.75" customHeight="1" x14ac:dyDescent="0.2">
      <c r="A49" s="8" t="s">
        <v>72</v>
      </c>
      <c r="C49" s="9">
        <v>0</v>
      </c>
      <c r="E49" s="9">
        <v>0</v>
      </c>
      <c r="G49" s="9">
        <v>0</v>
      </c>
      <c r="I49" s="9">
        <v>0</v>
      </c>
      <c r="K49" s="9">
        <v>3790285</v>
      </c>
      <c r="M49" s="9">
        <v>23000250490</v>
      </c>
      <c r="O49" s="9">
        <v>26987813127</v>
      </c>
      <c r="Q49" s="70">
        <v>-3987562637</v>
      </c>
      <c r="S49" s="23"/>
      <c r="T49" s="23"/>
    </row>
    <row r="50" spans="1:20" ht="21.75" customHeight="1" x14ac:dyDescent="0.2">
      <c r="A50" s="8" t="s">
        <v>160</v>
      </c>
      <c r="C50" s="9">
        <v>0</v>
      </c>
      <c r="E50" s="9">
        <v>0</v>
      </c>
      <c r="G50" s="9">
        <v>0</v>
      </c>
      <c r="I50" s="9">
        <v>0</v>
      </c>
      <c r="K50" s="9">
        <v>1000000</v>
      </c>
      <c r="M50" s="9">
        <v>23172367282</v>
      </c>
      <c r="O50" s="9">
        <v>26203624342</v>
      </c>
      <c r="Q50" s="70">
        <v>-3031257060</v>
      </c>
      <c r="S50" s="23"/>
      <c r="T50" s="23"/>
    </row>
    <row r="51" spans="1:20" ht="21.75" customHeight="1" x14ac:dyDescent="0.2">
      <c r="A51" s="8" t="s">
        <v>31</v>
      </c>
      <c r="C51" s="9">
        <v>0</v>
      </c>
      <c r="E51" s="9">
        <v>0</v>
      </c>
      <c r="G51" s="9">
        <v>0</v>
      </c>
      <c r="I51" s="9">
        <v>0</v>
      </c>
      <c r="K51" s="9">
        <v>257987</v>
      </c>
      <c r="M51" s="9">
        <v>12393828631</v>
      </c>
      <c r="O51" s="9">
        <v>13003568065</v>
      </c>
      <c r="Q51" s="70">
        <v>-609739434</v>
      </c>
      <c r="S51" s="23"/>
      <c r="T51" s="23"/>
    </row>
    <row r="52" spans="1:20" ht="21.75" customHeight="1" x14ac:dyDescent="0.2">
      <c r="A52" s="8" t="s">
        <v>65</v>
      </c>
      <c r="C52" s="9">
        <v>0</v>
      </c>
      <c r="E52" s="9">
        <v>0</v>
      </c>
      <c r="G52" s="9">
        <v>0</v>
      </c>
      <c r="I52" s="9">
        <v>0</v>
      </c>
      <c r="K52" s="9">
        <v>400000</v>
      </c>
      <c r="M52" s="9">
        <v>811144812</v>
      </c>
      <c r="O52" s="9">
        <v>827612271</v>
      </c>
      <c r="Q52" s="70">
        <v>-16467459</v>
      </c>
      <c r="S52" s="23"/>
      <c r="T52" s="23"/>
    </row>
    <row r="53" spans="1:20" ht="21.75" customHeight="1" x14ac:dyDescent="0.2">
      <c r="A53" s="8" t="s">
        <v>26</v>
      </c>
      <c r="C53" s="9">
        <v>0</v>
      </c>
      <c r="E53" s="9">
        <v>0</v>
      </c>
      <c r="G53" s="9">
        <v>0</v>
      </c>
      <c r="I53" s="9">
        <v>0</v>
      </c>
      <c r="K53" s="9">
        <v>150000</v>
      </c>
      <c r="M53" s="9">
        <v>2542731123</v>
      </c>
      <c r="O53" s="9">
        <v>2545143770</v>
      </c>
      <c r="Q53" s="70">
        <v>-2412647</v>
      </c>
      <c r="S53" s="23"/>
      <c r="T53" s="23"/>
    </row>
    <row r="54" spans="1:20" ht="21.75" customHeight="1" x14ac:dyDescent="0.2">
      <c r="A54" s="8" t="s">
        <v>161</v>
      </c>
      <c r="C54" s="9">
        <v>0</v>
      </c>
      <c r="E54" s="9">
        <v>0</v>
      </c>
      <c r="G54" s="9">
        <v>0</v>
      </c>
      <c r="I54" s="9">
        <v>0</v>
      </c>
      <c r="K54" s="9">
        <v>3600000</v>
      </c>
      <c r="M54" s="9">
        <v>16375383344</v>
      </c>
      <c r="O54" s="9">
        <v>14672077235</v>
      </c>
      <c r="Q54" s="70">
        <v>1703306109</v>
      </c>
      <c r="S54" s="23"/>
      <c r="T54" s="23"/>
    </row>
    <row r="55" spans="1:20" ht="21.75" customHeight="1" x14ac:dyDescent="0.2">
      <c r="A55" s="8" t="s">
        <v>80</v>
      </c>
      <c r="C55" s="9">
        <v>0</v>
      </c>
      <c r="E55" s="9">
        <v>0</v>
      </c>
      <c r="G55" s="9">
        <v>0</v>
      </c>
      <c r="I55" s="9">
        <v>0</v>
      </c>
      <c r="K55" s="9">
        <v>707607</v>
      </c>
      <c r="M55" s="9">
        <v>31750471762</v>
      </c>
      <c r="O55" s="9">
        <v>31533081638</v>
      </c>
      <c r="Q55" s="70">
        <v>217390124</v>
      </c>
      <c r="S55" s="23"/>
      <c r="T55" s="23"/>
    </row>
    <row r="56" spans="1:20" ht="21.75" customHeight="1" x14ac:dyDescent="0.2">
      <c r="A56" s="8" t="s">
        <v>55</v>
      </c>
      <c r="C56" s="9">
        <v>0</v>
      </c>
      <c r="E56" s="9">
        <v>0</v>
      </c>
      <c r="G56" s="9">
        <v>0</v>
      </c>
      <c r="I56" s="9">
        <v>0</v>
      </c>
      <c r="K56" s="9">
        <v>82063330</v>
      </c>
      <c r="M56" s="9">
        <v>119401527138</v>
      </c>
      <c r="O56" s="9">
        <v>118073381565</v>
      </c>
      <c r="Q56" s="70">
        <v>1328145573</v>
      </c>
      <c r="S56" s="23"/>
      <c r="T56" s="23"/>
    </row>
    <row r="57" spans="1:20" ht="21.75" customHeight="1" x14ac:dyDescent="0.2">
      <c r="A57" s="8" t="s">
        <v>162</v>
      </c>
      <c r="C57" s="9">
        <v>0</v>
      </c>
      <c r="E57" s="9">
        <v>0</v>
      </c>
      <c r="G57" s="9">
        <v>0</v>
      </c>
      <c r="I57" s="9">
        <v>0</v>
      </c>
      <c r="K57" s="9">
        <v>7749300</v>
      </c>
      <c r="M57" s="9">
        <v>33215069166</v>
      </c>
      <c r="O57" s="9">
        <v>53954625186</v>
      </c>
      <c r="Q57" s="70">
        <v>-20739556020</v>
      </c>
      <c r="S57" s="23"/>
      <c r="T57" s="23"/>
    </row>
    <row r="58" spans="1:20" ht="21.75" customHeight="1" x14ac:dyDescent="0.2">
      <c r="A58" s="8" t="s">
        <v>29</v>
      </c>
      <c r="C58" s="9">
        <v>0</v>
      </c>
      <c r="E58" s="9">
        <v>0</v>
      </c>
      <c r="G58" s="9">
        <v>0</v>
      </c>
      <c r="I58" s="9">
        <v>0</v>
      </c>
      <c r="K58" s="9">
        <v>346582</v>
      </c>
      <c r="M58" s="9">
        <v>76516191082</v>
      </c>
      <c r="O58" s="9">
        <v>67484617021</v>
      </c>
      <c r="Q58" s="70">
        <v>9031574061</v>
      </c>
      <c r="S58" s="23"/>
      <c r="T58" s="23"/>
    </row>
    <row r="59" spans="1:20" ht="21.75" customHeight="1" x14ac:dyDescent="0.2">
      <c r="A59" s="8" t="s">
        <v>42</v>
      </c>
      <c r="C59" s="9">
        <v>0</v>
      </c>
      <c r="E59" s="9">
        <v>0</v>
      </c>
      <c r="G59" s="9">
        <v>0</v>
      </c>
      <c r="I59" s="9">
        <v>0</v>
      </c>
      <c r="K59" s="9">
        <v>4600001</v>
      </c>
      <c r="M59" s="9">
        <v>26937262919</v>
      </c>
      <c r="O59" s="9">
        <v>23346945402</v>
      </c>
      <c r="Q59" s="70">
        <v>3590317517</v>
      </c>
      <c r="S59" s="23"/>
      <c r="T59" s="23"/>
    </row>
    <row r="60" spans="1:20" ht="21.75" customHeight="1" x14ac:dyDescent="0.2">
      <c r="A60" s="8" t="s">
        <v>35</v>
      </c>
      <c r="C60" s="9">
        <v>0</v>
      </c>
      <c r="E60" s="9">
        <v>0</v>
      </c>
      <c r="G60" s="9">
        <v>0</v>
      </c>
      <c r="I60" s="9">
        <v>0</v>
      </c>
      <c r="K60" s="9">
        <v>1000000</v>
      </c>
      <c r="M60" s="9">
        <v>6424256733</v>
      </c>
      <c r="O60" s="9">
        <v>5060200891</v>
      </c>
      <c r="Q60" s="70">
        <v>1364055842</v>
      </c>
      <c r="S60" s="23"/>
      <c r="T60" s="23"/>
    </row>
    <row r="61" spans="1:20" ht="21.75" customHeight="1" x14ac:dyDescent="0.2">
      <c r="A61" s="8" t="s">
        <v>163</v>
      </c>
      <c r="C61" s="9">
        <v>0</v>
      </c>
      <c r="E61" s="9">
        <v>0</v>
      </c>
      <c r="G61" s="9">
        <v>0</v>
      </c>
      <c r="I61" s="9">
        <v>0</v>
      </c>
      <c r="K61" s="9">
        <v>253000</v>
      </c>
      <c r="M61" s="9">
        <v>15752339843</v>
      </c>
      <c r="O61" s="9">
        <v>17155730926</v>
      </c>
      <c r="Q61" s="70">
        <v>-1403391083</v>
      </c>
      <c r="S61" s="23"/>
      <c r="T61" s="23"/>
    </row>
    <row r="62" spans="1:20" ht="21.75" customHeight="1" x14ac:dyDescent="0.2">
      <c r="A62" s="8" t="s">
        <v>50</v>
      </c>
      <c r="C62" s="9">
        <v>0</v>
      </c>
      <c r="E62" s="9">
        <v>0</v>
      </c>
      <c r="G62" s="9">
        <v>0</v>
      </c>
      <c r="I62" s="9">
        <v>0</v>
      </c>
      <c r="K62" s="9">
        <v>16971539</v>
      </c>
      <c r="M62" s="9">
        <v>107899337007</v>
      </c>
      <c r="O62" s="9">
        <v>74271294593</v>
      </c>
      <c r="Q62" s="70">
        <v>33628042414</v>
      </c>
      <c r="S62" s="23"/>
      <c r="T62" s="23"/>
    </row>
    <row r="63" spans="1:20" ht="21.75" customHeight="1" x14ac:dyDescent="0.2">
      <c r="A63" s="8" t="s">
        <v>164</v>
      </c>
      <c r="C63" s="9">
        <v>0</v>
      </c>
      <c r="E63" s="9">
        <v>0</v>
      </c>
      <c r="G63" s="9">
        <v>0</v>
      </c>
      <c r="I63" s="9">
        <v>0</v>
      </c>
      <c r="K63" s="9">
        <v>400000</v>
      </c>
      <c r="M63" s="9">
        <v>1923287941</v>
      </c>
      <c r="O63" s="9">
        <v>1710084096</v>
      </c>
      <c r="Q63" s="70">
        <v>213203845</v>
      </c>
      <c r="S63" s="23"/>
      <c r="T63" s="23"/>
    </row>
    <row r="64" spans="1:20" ht="21.75" customHeight="1" x14ac:dyDescent="0.2">
      <c r="A64" s="8" t="s">
        <v>165</v>
      </c>
      <c r="C64" s="9">
        <v>0</v>
      </c>
      <c r="E64" s="9">
        <v>0</v>
      </c>
      <c r="G64" s="9">
        <v>0</v>
      </c>
      <c r="I64" s="9">
        <v>0</v>
      </c>
      <c r="K64" s="9">
        <v>78000000</v>
      </c>
      <c r="M64" s="9">
        <v>116392536000</v>
      </c>
      <c r="O64" s="9">
        <v>116392538064</v>
      </c>
      <c r="Q64" s="70">
        <v>-2064</v>
      </c>
      <c r="S64" s="23"/>
      <c r="T64" s="23"/>
    </row>
    <row r="65" spans="1:20" ht="21.75" customHeight="1" x14ac:dyDescent="0.2">
      <c r="A65" s="8" t="s">
        <v>67</v>
      </c>
      <c r="C65" s="9">
        <v>0</v>
      </c>
      <c r="E65" s="9">
        <v>0</v>
      </c>
      <c r="G65" s="9">
        <v>0</v>
      </c>
      <c r="I65" s="9">
        <v>0</v>
      </c>
      <c r="K65" s="9">
        <v>58848045</v>
      </c>
      <c r="M65" s="9">
        <v>95155447447</v>
      </c>
      <c r="O65" s="9">
        <v>88226376916</v>
      </c>
      <c r="Q65" s="70">
        <v>6929070531</v>
      </c>
      <c r="S65" s="23"/>
      <c r="T65" s="23"/>
    </row>
    <row r="66" spans="1:20" ht="21.75" customHeight="1" x14ac:dyDescent="0.2">
      <c r="A66" s="8" t="s">
        <v>34</v>
      </c>
      <c r="C66" s="9">
        <v>0</v>
      </c>
      <c r="E66" s="9">
        <v>0</v>
      </c>
      <c r="G66" s="9">
        <v>0</v>
      </c>
      <c r="I66" s="9">
        <v>0</v>
      </c>
      <c r="K66" s="9">
        <v>1122546</v>
      </c>
      <c r="M66" s="9">
        <v>31812929088</v>
      </c>
      <c r="O66" s="9">
        <v>35303022570</v>
      </c>
      <c r="Q66" s="70">
        <v>-3490093482</v>
      </c>
      <c r="S66" s="23"/>
      <c r="T66" s="23"/>
    </row>
    <row r="67" spans="1:20" ht="21.75" customHeight="1" x14ac:dyDescent="0.2">
      <c r="A67" s="8" t="s">
        <v>46</v>
      </c>
      <c r="C67" s="9">
        <v>0</v>
      </c>
      <c r="E67" s="9">
        <v>0</v>
      </c>
      <c r="G67" s="9">
        <v>0</v>
      </c>
      <c r="I67" s="9">
        <v>0</v>
      </c>
      <c r="K67" s="9">
        <v>4136928</v>
      </c>
      <c r="M67" s="9">
        <v>42444898007</v>
      </c>
      <c r="O67" s="9">
        <v>42798649842</v>
      </c>
      <c r="Q67" s="70">
        <v>-353751835</v>
      </c>
      <c r="S67" s="23"/>
      <c r="T67" s="23"/>
    </row>
    <row r="68" spans="1:20" ht="21.75" customHeight="1" x14ac:dyDescent="0.2">
      <c r="A68" s="8" t="s">
        <v>69</v>
      </c>
      <c r="C68" s="9">
        <v>0</v>
      </c>
      <c r="E68" s="9">
        <v>0</v>
      </c>
      <c r="G68" s="9">
        <v>0</v>
      </c>
      <c r="I68" s="9">
        <v>0</v>
      </c>
      <c r="K68" s="9">
        <v>6200000</v>
      </c>
      <c r="M68" s="9">
        <v>31331858492</v>
      </c>
      <c r="O68" s="9">
        <v>35866654154</v>
      </c>
      <c r="Q68" s="70">
        <v>-4534795662</v>
      </c>
      <c r="S68" s="23"/>
      <c r="T68" s="23"/>
    </row>
    <row r="69" spans="1:20" ht="21.75" customHeight="1" x14ac:dyDescent="0.2">
      <c r="A69" s="8" t="s">
        <v>60</v>
      </c>
      <c r="C69" s="9">
        <v>0</v>
      </c>
      <c r="E69" s="9">
        <v>0</v>
      </c>
      <c r="G69" s="9">
        <v>0</v>
      </c>
      <c r="I69" s="9">
        <v>0</v>
      </c>
      <c r="K69" s="9">
        <v>250004</v>
      </c>
      <c r="M69" s="9">
        <v>2201857969</v>
      </c>
      <c r="O69" s="9">
        <v>1770742346</v>
      </c>
      <c r="Q69" s="70">
        <v>431115623</v>
      </c>
      <c r="S69" s="23"/>
      <c r="T69" s="23"/>
    </row>
    <row r="70" spans="1:20" ht="21.75" customHeight="1" x14ac:dyDescent="0.2">
      <c r="A70" s="8" t="s">
        <v>76</v>
      </c>
      <c r="C70" s="9">
        <v>0</v>
      </c>
      <c r="E70" s="9">
        <v>0</v>
      </c>
      <c r="G70" s="9">
        <v>0</v>
      </c>
      <c r="I70" s="9">
        <v>0</v>
      </c>
      <c r="K70" s="9">
        <v>2148290</v>
      </c>
      <c r="M70" s="9">
        <v>12087549425</v>
      </c>
      <c r="O70" s="9">
        <v>10413273787</v>
      </c>
      <c r="Q70" s="70">
        <v>1674275638</v>
      </c>
      <c r="S70" s="23"/>
      <c r="T70" s="23"/>
    </row>
    <row r="71" spans="1:20" ht="21.75" customHeight="1" x14ac:dyDescent="0.2">
      <c r="A71" s="8" t="s">
        <v>68</v>
      </c>
      <c r="C71" s="9">
        <v>0</v>
      </c>
      <c r="E71" s="9">
        <v>0</v>
      </c>
      <c r="G71" s="9">
        <v>0</v>
      </c>
      <c r="I71" s="9">
        <v>0</v>
      </c>
      <c r="K71" s="9">
        <v>264022</v>
      </c>
      <c r="M71" s="9">
        <v>13231778729</v>
      </c>
      <c r="O71" s="9">
        <v>9316547979</v>
      </c>
      <c r="Q71" s="70">
        <v>3915230750</v>
      </c>
      <c r="S71" s="23"/>
      <c r="T71" s="23"/>
    </row>
    <row r="72" spans="1:20" ht="21.75" customHeight="1" x14ac:dyDescent="0.2">
      <c r="A72" s="8" t="s">
        <v>23</v>
      </c>
      <c r="C72" s="9">
        <v>0</v>
      </c>
      <c r="E72" s="9">
        <v>0</v>
      </c>
      <c r="G72" s="9">
        <v>0</v>
      </c>
      <c r="I72" s="9">
        <v>0</v>
      </c>
      <c r="K72" s="9">
        <v>48419000</v>
      </c>
      <c r="M72" s="9">
        <v>154720269491</v>
      </c>
      <c r="O72" s="9">
        <v>156101973237</v>
      </c>
      <c r="Q72" s="70">
        <v>-1381703746</v>
      </c>
      <c r="S72" s="23"/>
      <c r="T72" s="23"/>
    </row>
    <row r="73" spans="1:20" ht="21.75" customHeight="1" x14ac:dyDescent="0.2">
      <c r="A73" s="8" t="s">
        <v>169</v>
      </c>
      <c r="C73" s="9">
        <v>0</v>
      </c>
      <c r="E73" s="9">
        <v>0</v>
      </c>
      <c r="G73" s="9">
        <v>0</v>
      </c>
      <c r="I73" s="9">
        <v>0</v>
      </c>
      <c r="K73" s="9">
        <v>325152</v>
      </c>
      <c r="M73" s="9">
        <v>3071031782</v>
      </c>
      <c r="O73" s="9">
        <v>3375400150</v>
      </c>
      <c r="Q73" s="70">
        <v>-304368368</v>
      </c>
      <c r="S73" s="23"/>
      <c r="T73" s="23"/>
    </row>
    <row r="74" spans="1:20" ht="21.75" customHeight="1" x14ac:dyDescent="0.2">
      <c r="A74" s="8" t="s">
        <v>170</v>
      </c>
      <c r="C74" s="9">
        <v>0</v>
      </c>
      <c r="E74" s="9">
        <v>0</v>
      </c>
      <c r="G74" s="9">
        <v>0</v>
      </c>
      <c r="I74" s="9">
        <v>0</v>
      </c>
      <c r="K74" s="9">
        <v>400000</v>
      </c>
      <c r="M74" s="9">
        <v>1391272390</v>
      </c>
      <c r="O74" s="9">
        <v>1372524743</v>
      </c>
      <c r="Q74" s="70">
        <v>18747647</v>
      </c>
      <c r="S74" s="23"/>
      <c r="T74" s="23"/>
    </row>
    <row r="75" spans="1:20" ht="21.75" customHeight="1" x14ac:dyDescent="0.2">
      <c r="A75" s="8" t="s">
        <v>171</v>
      </c>
      <c r="C75" s="9">
        <v>0</v>
      </c>
      <c r="E75" s="9">
        <v>0</v>
      </c>
      <c r="G75" s="9">
        <v>0</v>
      </c>
      <c r="I75" s="9">
        <v>0</v>
      </c>
      <c r="K75" s="9">
        <v>870000</v>
      </c>
      <c r="M75" s="9">
        <v>2936075794</v>
      </c>
      <c r="O75" s="9">
        <v>2846726794</v>
      </c>
      <c r="Q75" s="70">
        <v>89349000</v>
      </c>
      <c r="S75" s="23"/>
      <c r="T75" s="23"/>
    </row>
    <row r="76" spans="1:20" ht="21.75" customHeight="1" x14ac:dyDescent="0.2">
      <c r="A76" s="8" t="s">
        <v>41</v>
      </c>
      <c r="C76" s="9">
        <v>0</v>
      </c>
      <c r="E76" s="9">
        <v>0</v>
      </c>
      <c r="G76" s="9">
        <v>0</v>
      </c>
      <c r="I76" s="9">
        <v>0</v>
      </c>
      <c r="K76" s="9">
        <v>4315720</v>
      </c>
      <c r="M76" s="9">
        <v>30453326304</v>
      </c>
      <c r="O76" s="9">
        <v>32503603851</v>
      </c>
      <c r="Q76" s="70">
        <v>-2050277547</v>
      </c>
      <c r="S76" s="23"/>
      <c r="T76" s="23"/>
    </row>
    <row r="77" spans="1:20" ht="21.75" customHeight="1" x14ac:dyDescent="0.2">
      <c r="A77" s="8" t="s">
        <v>173</v>
      </c>
      <c r="C77" s="9">
        <v>0</v>
      </c>
      <c r="E77" s="9">
        <v>0</v>
      </c>
      <c r="G77" s="9">
        <v>0</v>
      </c>
      <c r="I77" s="9">
        <v>0</v>
      </c>
      <c r="K77" s="9">
        <v>200000</v>
      </c>
      <c r="M77" s="9">
        <v>1155074080</v>
      </c>
      <c r="O77" s="9">
        <v>1134144076</v>
      </c>
      <c r="Q77" s="70">
        <v>20930004</v>
      </c>
      <c r="S77" s="23"/>
      <c r="T77" s="23"/>
    </row>
    <row r="78" spans="1:20" ht="21.75" customHeight="1" x14ac:dyDescent="0.2">
      <c r="A78" s="8" t="s">
        <v>174</v>
      </c>
      <c r="C78" s="9">
        <v>0</v>
      </c>
      <c r="E78" s="9">
        <v>0</v>
      </c>
      <c r="G78" s="9">
        <v>0</v>
      </c>
      <c r="I78" s="9">
        <v>0</v>
      </c>
      <c r="K78" s="9">
        <v>6209134</v>
      </c>
      <c r="M78" s="9">
        <v>14961388369</v>
      </c>
      <c r="O78" s="9">
        <v>23802993698</v>
      </c>
      <c r="Q78" s="70">
        <v>-8841605329</v>
      </c>
      <c r="S78" s="23"/>
      <c r="T78" s="23"/>
    </row>
    <row r="79" spans="1:20" ht="21.75" customHeight="1" x14ac:dyDescent="0.2">
      <c r="A79" s="8" t="s">
        <v>175</v>
      </c>
      <c r="C79" s="9">
        <v>0</v>
      </c>
      <c r="E79" s="9">
        <v>0</v>
      </c>
      <c r="G79" s="9">
        <v>0</v>
      </c>
      <c r="I79" s="9">
        <v>0</v>
      </c>
      <c r="K79" s="9">
        <v>1200000</v>
      </c>
      <c r="M79" s="9">
        <v>5241304572</v>
      </c>
      <c r="O79" s="9">
        <v>5361119911</v>
      </c>
      <c r="Q79" s="70">
        <v>-119815339</v>
      </c>
      <c r="S79" s="23"/>
      <c r="T79" s="23"/>
    </row>
    <row r="80" spans="1:20" ht="21.75" customHeight="1" x14ac:dyDescent="0.2">
      <c r="A80" s="8" t="s">
        <v>78</v>
      </c>
      <c r="C80" s="9">
        <v>0</v>
      </c>
      <c r="E80" s="9">
        <v>0</v>
      </c>
      <c r="G80" s="9">
        <v>0</v>
      </c>
      <c r="I80" s="9">
        <v>0</v>
      </c>
      <c r="K80" s="9">
        <v>18276168</v>
      </c>
      <c r="M80" s="9">
        <v>141127991515</v>
      </c>
      <c r="O80" s="9">
        <v>119982934495</v>
      </c>
      <c r="Q80" s="70">
        <v>21145057020</v>
      </c>
      <c r="S80" s="23"/>
      <c r="T80" s="23"/>
    </row>
    <row r="81" spans="1:20" ht="21.75" customHeight="1" x14ac:dyDescent="0.2">
      <c r="A81" s="8" t="s">
        <v>176</v>
      </c>
      <c r="C81" s="9">
        <v>0</v>
      </c>
      <c r="E81" s="9">
        <v>0</v>
      </c>
      <c r="G81" s="9">
        <v>0</v>
      </c>
      <c r="I81" s="9">
        <v>0</v>
      </c>
      <c r="K81" s="9">
        <v>514382</v>
      </c>
      <c r="M81" s="9">
        <v>3154138413</v>
      </c>
      <c r="O81" s="9">
        <v>2515842001</v>
      </c>
      <c r="Q81" s="70">
        <v>638296412</v>
      </c>
      <c r="S81" s="23"/>
      <c r="T81" s="23"/>
    </row>
    <row r="82" spans="1:20" ht="21.75" customHeight="1" x14ac:dyDescent="0.2">
      <c r="A82" s="8" t="s">
        <v>177</v>
      </c>
      <c r="C82" s="9">
        <v>0</v>
      </c>
      <c r="E82" s="9">
        <v>0</v>
      </c>
      <c r="G82" s="9">
        <v>0</v>
      </c>
      <c r="I82" s="9">
        <v>0</v>
      </c>
      <c r="K82" s="9">
        <v>505096</v>
      </c>
      <c r="M82" s="9">
        <v>4992242919</v>
      </c>
      <c r="O82" s="9">
        <v>5804412136</v>
      </c>
      <c r="Q82" s="70">
        <v>-812169217</v>
      </c>
      <c r="S82" s="23"/>
      <c r="T82" s="23"/>
    </row>
    <row r="83" spans="1:20" ht="21.75" customHeight="1" x14ac:dyDescent="0.2">
      <c r="A83" s="8" t="s">
        <v>36</v>
      </c>
      <c r="C83" s="9">
        <v>0</v>
      </c>
      <c r="E83" s="9">
        <v>0</v>
      </c>
      <c r="G83" s="9">
        <v>0</v>
      </c>
      <c r="I83" s="9">
        <v>0</v>
      </c>
      <c r="K83" s="9">
        <v>167125</v>
      </c>
      <c r="M83" s="9">
        <v>31839548225</v>
      </c>
      <c r="O83" s="9">
        <v>25057415495</v>
      </c>
      <c r="Q83" s="70">
        <v>6782132730</v>
      </c>
      <c r="S83" s="23"/>
      <c r="T83" s="23"/>
    </row>
    <row r="84" spans="1:20" ht="21.75" customHeight="1" x14ac:dyDescent="0.2">
      <c r="A84" s="8" t="s">
        <v>179</v>
      </c>
      <c r="C84" s="9">
        <v>0</v>
      </c>
      <c r="E84" s="9">
        <v>0</v>
      </c>
      <c r="G84" s="9">
        <v>0</v>
      </c>
      <c r="I84" s="9">
        <v>0</v>
      </c>
      <c r="K84" s="9">
        <v>1800000</v>
      </c>
      <c r="M84" s="9">
        <v>3417345124</v>
      </c>
      <c r="O84" s="9">
        <v>3239811625</v>
      </c>
      <c r="Q84" s="70">
        <v>177533499</v>
      </c>
      <c r="S84" s="23"/>
      <c r="T84" s="23"/>
    </row>
    <row r="85" spans="1:20" ht="21.75" customHeight="1" x14ac:dyDescent="0.2">
      <c r="A85" s="8" t="s">
        <v>180</v>
      </c>
      <c r="C85" s="9">
        <v>0</v>
      </c>
      <c r="E85" s="9">
        <v>0</v>
      </c>
      <c r="G85" s="9">
        <v>0</v>
      </c>
      <c r="I85" s="9">
        <v>0</v>
      </c>
      <c r="K85" s="9">
        <v>356821</v>
      </c>
      <c r="M85" s="9">
        <v>1924244269</v>
      </c>
      <c r="O85" s="9">
        <v>1825462751</v>
      </c>
      <c r="Q85" s="70">
        <v>98781518</v>
      </c>
      <c r="S85" s="23"/>
      <c r="T85" s="23"/>
    </row>
    <row r="86" spans="1:20" ht="21.75" customHeight="1" x14ac:dyDescent="0.2">
      <c r="A86" s="8" t="s">
        <v>181</v>
      </c>
      <c r="C86" s="9">
        <v>0</v>
      </c>
      <c r="E86" s="9">
        <v>0</v>
      </c>
      <c r="G86" s="9">
        <v>0</v>
      </c>
      <c r="I86" s="9">
        <v>0</v>
      </c>
      <c r="K86" s="9">
        <v>28585968</v>
      </c>
      <c r="M86" s="9">
        <v>60461481482</v>
      </c>
      <c r="O86" s="9">
        <v>60461481482</v>
      </c>
      <c r="Q86" s="70">
        <v>0</v>
      </c>
      <c r="S86" s="23"/>
      <c r="T86" s="23"/>
    </row>
    <row r="87" spans="1:20" ht="21.75" customHeight="1" x14ac:dyDescent="0.2">
      <c r="A87" s="8" t="s">
        <v>182</v>
      </c>
      <c r="C87" s="9">
        <v>0</v>
      </c>
      <c r="E87" s="9">
        <v>0</v>
      </c>
      <c r="G87" s="9">
        <v>0</v>
      </c>
      <c r="I87" s="9">
        <v>0</v>
      </c>
      <c r="K87" s="9">
        <v>1470466</v>
      </c>
      <c r="M87" s="9">
        <v>14282417655</v>
      </c>
      <c r="O87" s="9">
        <v>18368932078</v>
      </c>
      <c r="Q87" s="70">
        <v>-4086514423</v>
      </c>
      <c r="S87" s="23"/>
      <c r="T87" s="23"/>
    </row>
    <row r="88" spans="1:20" ht="21.75" customHeight="1" x14ac:dyDescent="0.2">
      <c r="A88" s="8" t="s">
        <v>33</v>
      </c>
      <c r="C88" s="9">
        <v>0</v>
      </c>
      <c r="E88" s="9">
        <v>0</v>
      </c>
      <c r="G88" s="9">
        <v>0</v>
      </c>
      <c r="I88" s="9">
        <v>0</v>
      </c>
      <c r="K88" s="9">
        <v>90000</v>
      </c>
      <c r="M88" s="9">
        <v>12310315205</v>
      </c>
      <c r="O88" s="9">
        <v>10414070377</v>
      </c>
      <c r="Q88" s="70">
        <v>1896244828</v>
      </c>
      <c r="S88" s="23"/>
      <c r="T88" s="23"/>
    </row>
    <row r="89" spans="1:20" ht="21.75" customHeight="1" x14ac:dyDescent="0.2">
      <c r="A89" s="8" t="s">
        <v>183</v>
      </c>
      <c r="C89" s="9">
        <v>0</v>
      </c>
      <c r="E89" s="9">
        <v>0</v>
      </c>
      <c r="G89" s="9">
        <v>0</v>
      </c>
      <c r="I89" s="9">
        <v>0</v>
      </c>
      <c r="K89" s="9">
        <v>4698000</v>
      </c>
      <c r="M89" s="9">
        <v>28178196416</v>
      </c>
      <c r="O89" s="9">
        <v>26855256166</v>
      </c>
      <c r="Q89" s="70">
        <v>1322940250</v>
      </c>
      <c r="S89" s="23"/>
      <c r="T89" s="23"/>
    </row>
    <row r="90" spans="1:20" ht="21.75" customHeight="1" x14ac:dyDescent="0.2">
      <c r="A90" s="8" t="s">
        <v>74</v>
      </c>
      <c r="C90" s="9">
        <v>0</v>
      </c>
      <c r="E90" s="9">
        <v>0</v>
      </c>
      <c r="G90" s="9">
        <v>0</v>
      </c>
      <c r="I90" s="9">
        <v>0</v>
      </c>
      <c r="K90" s="9">
        <v>125000</v>
      </c>
      <c r="M90" s="9">
        <v>3162321591</v>
      </c>
      <c r="O90" s="9">
        <v>2395762128</v>
      </c>
      <c r="Q90" s="70">
        <v>766559463</v>
      </c>
      <c r="S90" s="23"/>
      <c r="T90" s="23"/>
    </row>
    <row r="91" spans="1:20" ht="21.75" customHeight="1" x14ac:dyDescent="0.2">
      <c r="A91" s="8" t="s">
        <v>184</v>
      </c>
      <c r="C91" s="9">
        <v>0</v>
      </c>
      <c r="E91" s="9">
        <v>0</v>
      </c>
      <c r="G91" s="9">
        <v>0</v>
      </c>
      <c r="I91" s="9">
        <v>0</v>
      </c>
      <c r="K91" s="9">
        <v>3000000</v>
      </c>
      <c r="M91" s="9">
        <v>30984538634</v>
      </c>
      <c r="O91" s="9">
        <v>27215943481</v>
      </c>
      <c r="Q91" s="70">
        <v>3768595153</v>
      </c>
      <c r="S91" s="23"/>
      <c r="T91" s="23"/>
    </row>
    <row r="92" spans="1:20" ht="21.75" customHeight="1" x14ac:dyDescent="0.2">
      <c r="A92" s="8" t="s">
        <v>53</v>
      </c>
      <c r="C92" s="9">
        <v>0</v>
      </c>
      <c r="E92" s="9">
        <v>0</v>
      </c>
      <c r="G92" s="9">
        <v>0</v>
      </c>
      <c r="I92" s="9">
        <v>0</v>
      </c>
      <c r="K92" s="9">
        <v>200000</v>
      </c>
      <c r="M92" s="9">
        <v>693846910</v>
      </c>
      <c r="O92" s="9">
        <v>892281203</v>
      </c>
      <c r="Q92" s="70">
        <v>-198434293</v>
      </c>
      <c r="S92" s="23"/>
      <c r="T92" s="23"/>
    </row>
    <row r="93" spans="1:20" ht="21.75" customHeight="1" x14ac:dyDescent="0.2">
      <c r="A93" s="8" t="s">
        <v>185</v>
      </c>
      <c r="C93" s="9">
        <v>0</v>
      </c>
      <c r="E93" s="9">
        <v>0</v>
      </c>
      <c r="G93" s="9">
        <v>0</v>
      </c>
      <c r="I93" s="9">
        <v>0</v>
      </c>
      <c r="K93" s="9">
        <v>1252878</v>
      </c>
      <c r="M93" s="9">
        <v>4787823754</v>
      </c>
      <c r="O93" s="9">
        <v>4344812981</v>
      </c>
      <c r="Q93" s="70">
        <v>443010773</v>
      </c>
      <c r="S93" s="23"/>
      <c r="T93" s="23"/>
    </row>
    <row r="94" spans="1:20" ht="21.75" customHeight="1" x14ac:dyDescent="0.2">
      <c r="A94" s="8" t="s">
        <v>186</v>
      </c>
      <c r="C94" s="9">
        <v>0</v>
      </c>
      <c r="E94" s="9">
        <v>0</v>
      </c>
      <c r="G94" s="9">
        <v>0</v>
      </c>
      <c r="I94" s="9">
        <v>0</v>
      </c>
      <c r="K94" s="9">
        <v>1250000</v>
      </c>
      <c r="M94" s="9">
        <v>63828314616</v>
      </c>
      <c r="O94" s="9">
        <v>54388220009</v>
      </c>
      <c r="Q94" s="70">
        <v>9440094607</v>
      </c>
      <c r="S94" s="23"/>
      <c r="T94" s="23"/>
    </row>
    <row r="95" spans="1:20" ht="21.75" customHeight="1" x14ac:dyDescent="0.2">
      <c r="A95" s="8" t="s">
        <v>187</v>
      </c>
      <c r="C95" s="9">
        <v>0</v>
      </c>
      <c r="E95" s="9">
        <v>0</v>
      </c>
      <c r="G95" s="9">
        <v>0</v>
      </c>
      <c r="I95" s="9">
        <v>0</v>
      </c>
      <c r="K95" s="9">
        <v>367898</v>
      </c>
      <c r="M95" s="9">
        <v>474328263</v>
      </c>
      <c r="O95" s="9">
        <v>783159392</v>
      </c>
      <c r="Q95" s="70">
        <v>-308831129</v>
      </c>
      <c r="S95" s="23"/>
      <c r="T95" s="23"/>
    </row>
    <row r="96" spans="1:20" ht="21.75" customHeight="1" x14ac:dyDescent="0.2">
      <c r="A96" s="8" t="s">
        <v>189</v>
      </c>
      <c r="C96" s="9">
        <v>0</v>
      </c>
      <c r="E96" s="9">
        <v>0</v>
      </c>
      <c r="G96" s="9">
        <v>0</v>
      </c>
      <c r="I96" s="9">
        <v>0</v>
      </c>
      <c r="K96" s="9">
        <v>3125000</v>
      </c>
      <c r="M96" s="9">
        <v>10433784978</v>
      </c>
      <c r="O96" s="9">
        <v>7361000579</v>
      </c>
      <c r="Q96" s="70">
        <v>3072784399</v>
      </c>
      <c r="S96" s="23"/>
      <c r="T96" s="23"/>
    </row>
    <row r="97" spans="1:19" ht="21.75" customHeight="1" x14ac:dyDescent="0.2">
      <c r="A97" s="10" t="s">
        <v>193</v>
      </c>
      <c r="C97" s="12">
        <v>0</v>
      </c>
      <c r="E97" s="12">
        <v>0</v>
      </c>
      <c r="G97" s="12">
        <v>0</v>
      </c>
      <c r="I97" s="12">
        <v>0</v>
      </c>
      <c r="K97" s="12">
        <v>99905</v>
      </c>
      <c r="M97" s="12">
        <v>99886892220</v>
      </c>
      <c r="O97" s="12"/>
      <c r="Q97" s="71">
        <v>-18132783</v>
      </c>
      <c r="S97" s="23"/>
    </row>
    <row r="98" spans="1:19" ht="21.75" customHeight="1" thickBot="1" x14ac:dyDescent="0.25">
      <c r="A98" s="14" t="s">
        <v>86</v>
      </c>
      <c r="C98" s="15">
        <f>SUM(C8:C97)</f>
        <v>50705404</v>
      </c>
      <c r="E98" s="15">
        <f>SUM(E8:E97)</f>
        <v>370062652467</v>
      </c>
      <c r="G98" s="15">
        <f>SUM(G8:G97)</f>
        <v>335545514372</v>
      </c>
      <c r="I98" s="15">
        <f>SUM(I8:I97)</f>
        <v>34517138095</v>
      </c>
      <c r="K98" s="15">
        <f>SUM(K8:K97)</f>
        <v>580242687</v>
      </c>
      <c r="M98" s="15">
        <f>SUM(M8:M97)</f>
        <v>3211699097458</v>
      </c>
      <c r="O98" s="15">
        <f>SUM(O8:O97)</f>
        <v>2968322407471</v>
      </c>
      <c r="Q98" s="27">
        <f>SUM(Q8:Q97)</f>
        <v>143471664984</v>
      </c>
      <c r="R98" s="23"/>
    </row>
    <row r="99" spans="1:19" ht="13.5" thickTop="1" x14ac:dyDescent="0.2">
      <c r="R99" s="23"/>
    </row>
    <row r="100" spans="1:19" x14ac:dyDescent="0.2">
      <c r="R100" s="23"/>
    </row>
    <row r="101" spans="1:19" x14ac:dyDescent="0.2">
      <c r="R101" s="23"/>
    </row>
    <row r="102" spans="1:19" x14ac:dyDescent="0.2">
      <c r="R102" s="23"/>
    </row>
    <row r="103" spans="1:19" x14ac:dyDescent="0.2">
      <c r="R103" s="23"/>
    </row>
  </sheetData>
  <mergeCells count="3">
    <mergeCell ref="A2:Q2"/>
    <mergeCell ref="A3:Q3"/>
    <mergeCell ref="A1:Q1"/>
  </mergeCells>
  <pageMargins left="0.39" right="0.39" top="0.39" bottom="0.39" header="0" footer="0"/>
  <pageSetup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11A8-4FB9-4EE6-B50C-9648598D58EB}">
  <sheetPr>
    <pageSetUpPr fitToPage="1"/>
  </sheetPr>
  <dimension ref="A1:AA42"/>
  <sheetViews>
    <sheetView rightToLeft="1" view="pageBreakPreview" topLeftCell="A26" zoomScaleNormal="100" zoomScaleSheetLayoutView="100" workbookViewId="0">
      <selection activeCell="T47" sqref="T47"/>
    </sheetView>
  </sheetViews>
  <sheetFormatPr defaultRowHeight="12.75" x14ac:dyDescent="0.2"/>
  <cols>
    <col min="1" max="1" width="27.42578125" style="36" bestFit="1" customWidth="1"/>
    <col min="2" max="2" width="11.42578125" style="36" bestFit="1" customWidth="1"/>
    <col min="3" max="3" width="1.28515625" style="36" customWidth="1"/>
    <col min="4" max="4" width="11" style="74" bestFit="1" customWidth="1"/>
    <col min="5" max="5" width="1.28515625" style="74" customWidth="1"/>
    <col min="6" max="6" width="12" style="74" bestFit="1" customWidth="1"/>
    <col min="7" max="7" width="1.28515625" style="74" customWidth="1"/>
    <col min="8" max="8" width="10.28515625" style="74" bestFit="1" customWidth="1"/>
    <col min="9" max="9" width="1.28515625" style="74" customWidth="1"/>
    <col min="10" max="10" width="15" style="74" bestFit="1" customWidth="1"/>
    <col min="11" max="11" width="1.28515625" style="74" customWidth="1"/>
    <col min="12" max="12" width="16.42578125" style="74" bestFit="1" customWidth="1"/>
    <col min="13" max="13" width="1.28515625" style="74" customWidth="1"/>
    <col min="14" max="14" width="15" style="74" bestFit="1" customWidth="1"/>
    <col min="15" max="15" width="1.28515625" style="74" customWidth="1"/>
    <col min="16" max="16" width="11" style="74" bestFit="1" customWidth="1"/>
    <col min="17" max="17" width="1.28515625" style="74" customWidth="1"/>
    <col min="18" max="18" width="11.28515625" style="74" bestFit="1" customWidth="1"/>
    <col min="19" max="19" width="1.28515625" style="74" customWidth="1"/>
    <col min="20" max="20" width="17.7109375" style="74" bestFit="1" customWidth="1"/>
    <col min="21" max="21" width="1.28515625" style="74" customWidth="1"/>
    <col min="22" max="22" width="15" style="74" bestFit="1" customWidth="1"/>
    <col min="23" max="23" width="1.28515625" style="74" customWidth="1"/>
    <col min="24" max="24" width="16" style="75" bestFit="1" customWidth="1"/>
    <col min="25" max="25" width="0.28515625" style="36" customWidth="1"/>
    <col min="26" max="26" width="17.42578125" style="36" bestFit="1" customWidth="1"/>
    <col min="27" max="27" width="25.85546875" style="36" bestFit="1" customWidth="1"/>
    <col min="28" max="16384" width="9.140625" style="36"/>
  </cols>
  <sheetData>
    <row r="1" spans="1:27" ht="21.75" customHeigh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7" ht="21.75" customHeight="1" x14ac:dyDescent="0.2">
      <c r="A2" s="114" t="s">
        <v>129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27" ht="21.75" customHeight="1" x14ac:dyDescent="0.2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7" ht="3.75" customHeight="1" x14ac:dyDescent="0.2"/>
    <row r="5" spans="1:27" ht="14.45" customHeight="1" x14ac:dyDescent="0.2">
      <c r="A5" s="115" t="s">
        <v>250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</row>
    <row r="6" spans="1:27" ht="3.75" customHeight="1" x14ac:dyDescent="0.2"/>
    <row r="7" spans="1:27" ht="14.45" customHeight="1" x14ac:dyDescent="0.2">
      <c r="D7" s="116" t="s">
        <v>145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X7" s="72" t="s">
        <v>146</v>
      </c>
    </row>
    <row r="8" spans="1:27" ht="42.75" customHeight="1" x14ac:dyDescent="0.2">
      <c r="A8" s="37" t="s">
        <v>251</v>
      </c>
      <c r="B8" s="37" t="s">
        <v>252</v>
      </c>
      <c r="D8" s="38" t="s">
        <v>89</v>
      </c>
      <c r="E8" s="76"/>
      <c r="F8" s="38" t="s">
        <v>13</v>
      </c>
      <c r="G8" s="76"/>
      <c r="H8" s="38" t="s">
        <v>88</v>
      </c>
      <c r="I8" s="76"/>
      <c r="J8" s="38" t="s">
        <v>253</v>
      </c>
      <c r="K8" s="76"/>
      <c r="L8" s="38" t="s">
        <v>254</v>
      </c>
      <c r="M8" s="76"/>
      <c r="N8" s="38" t="s">
        <v>255</v>
      </c>
      <c r="O8" s="76"/>
      <c r="P8" s="38" t="s">
        <v>256</v>
      </c>
      <c r="Q8" s="76"/>
      <c r="R8" s="38" t="s">
        <v>257</v>
      </c>
      <c r="S8" s="76"/>
      <c r="T8" s="38" t="s">
        <v>258</v>
      </c>
      <c r="U8" s="76"/>
      <c r="V8" s="38" t="s">
        <v>259</v>
      </c>
      <c r="X8" s="73" t="s">
        <v>259</v>
      </c>
    </row>
    <row r="9" spans="1:27" ht="21.75" customHeight="1" x14ac:dyDescent="0.2">
      <c r="A9" s="39" t="s">
        <v>320</v>
      </c>
      <c r="B9" s="39" t="s">
        <v>267</v>
      </c>
      <c r="D9" s="77" t="s">
        <v>98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T9" s="77">
        <v>0</v>
      </c>
      <c r="V9" s="77">
        <v>0</v>
      </c>
      <c r="X9" s="78">
        <v>636456708</v>
      </c>
      <c r="Z9" s="40"/>
      <c r="AA9" s="41"/>
    </row>
    <row r="10" spans="1:27" ht="21.75" customHeight="1" x14ac:dyDescent="0.2">
      <c r="A10" s="42" t="s">
        <v>322</v>
      </c>
      <c r="B10" s="42" t="s">
        <v>268</v>
      </c>
      <c r="D10" s="79" t="s">
        <v>98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T10" s="79">
        <v>0</v>
      </c>
      <c r="V10" s="79">
        <v>0</v>
      </c>
      <c r="X10" s="80">
        <v>932699509</v>
      </c>
      <c r="Z10" s="40"/>
      <c r="AA10" s="41"/>
    </row>
    <row r="11" spans="1:27" ht="21.75" customHeight="1" x14ac:dyDescent="0.2">
      <c r="A11" s="42" t="s">
        <v>321</v>
      </c>
      <c r="B11" s="42" t="s">
        <v>269</v>
      </c>
      <c r="D11" s="79" t="s">
        <v>98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T11" s="79">
        <v>0</v>
      </c>
      <c r="V11" s="79">
        <v>0</v>
      </c>
      <c r="X11" s="80">
        <v>66828610</v>
      </c>
      <c r="Z11" s="40"/>
      <c r="AA11" s="41"/>
    </row>
    <row r="12" spans="1:27" ht="21.75" customHeight="1" x14ac:dyDescent="0.2">
      <c r="A12" s="42" t="s">
        <v>319</v>
      </c>
      <c r="B12" s="42" t="s">
        <v>288</v>
      </c>
      <c r="D12" s="79" t="s">
        <v>98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T12" s="79">
        <v>0</v>
      </c>
      <c r="V12" s="79">
        <v>0</v>
      </c>
      <c r="X12" s="80">
        <v>241595493</v>
      </c>
      <c r="Z12" s="40"/>
      <c r="AA12" s="41"/>
    </row>
    <row r="13" spans="1:27" ht="21.75" customHeight="1" x14ac:dyDescent="0.2">
      <c r="A13" s="42" t="s">
        <v>304</v>
      </c>
      <c r="B13" s="42" t="s">
        <v>285</v>
      </c>
      <c r="D13" s="79" t="s">
        <v>98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T13" s="79">
        <v>0</v>
      </c>
      <c r="V13" s="79">
        <v>0</v>
      </c>
      <c r="X13" s="80">
        <v>109998970</v>
      </c>
      <c r="Z13" s="40"/>
      <c r="AA13" s="41"/>
    </row>
    <row r="14" spans="1:27" ht="21.75" customHeight="1" x14ac:dyDescent="0.2">
      <c r="A14" s="42" t="s">
        <v>306</v>
      </c>
      <c r="B14" s="42" t="s">
        <v>286</v>
      </c>
      <c r="D14" s="79" t="s">
        <v>98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T14" s="79">
        <v>0</v>
      </c>
      <c r="V14" s="79">
        <v>0</v>
      </c>
      <c r="X14" s="80">
        <v>268887635</v>
      </c>
      <c r="Z14" s="40"/>
      <c r="AA14" s="41"/>
    </row>
    <row r="15" spans="1:27" ht="21.75" customHeight="1" x14ac:dyDescent="0.2">
      <c r="A15" s="42" t="s">
        <v>305</v>
      </c>
      <c r="B15" s="42" t="s">
        <v>291</v>
      </c>
      <c r="D15" s="79" t="s">
        <v>98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T15" s="79">
        <v>0</v>
      </c>
      <c r="V15" s="79">
        <v>0</v>
      </c>
      <c r="X15" s="80">
        <v>760268789</v>
      </c>
      <c r="Z15" s="40"/>
      <c r="AA15" s="41"/>
    </row>
    <row r="16" spans="1:27" ht="21.75" customHeight="1" x14ac:dyDescent="0.2">
      <c r="A16" s="42" t="s">
        <v>312</v>
      </c>
      <c r="B16" s="42" t="s">
        <v>271</v>
      </c>
      <c r="D16" s="79" t="s">
        <v>98</v>
      </c>
      <c r="F16" s="79">
        <v>0</v>
      </c>
      <c r="H16" s="79">
        <v>0</v>
      </c>
      <c r="J16" s="79">
        <v>0</v>
      </c>
      <c r="L16" s="79">
        <v>0</v>
      </c>
      <c r="N16" s="79">
        <v>0</v>
      </c>
      <c r="P16" s="79">
        <v>0</v>
      </c>
      <c r="R16" s="79">
        <v>0</v>
      </c>
      <c r="T16" s="79">
        <v>0</v>
      </c>
      <c r="V16" s="79">
        <v>0</v>
      </c>
      <c r="X16" s="80">
        <v>7824054</v>
      </c>
      <c r="Z16" s="40"/>
      <c r="AA16" s="41"/>
    </row>
    <row r="17" spans="1:27" ht="21.75" customHeight="1" x14ac:dyDescent="0.2">
      <c r="A17" s="42" t="s">
        <v>318</v>
      </c>
      <c r="B17" s="42" t="s">
        <v>274</v>
      </c>
      <c r="D17" s="79" t="s">
        <v>98</v>
      </c>
      <c r="F17" s="79">
        <v>0</v>
      </c>
      <c r="H17" s="79">
        <v>0</v>
      </c>
      <c r="J17" s="79">
        <v>0</v>
      </c>
      <c r="L17" s="79">
        <v>0</v>
      </c>
      <c r="N17" s="79">
        <v>0</v>
      </c>
      <c r="P17" s="79">
        <v>0</v>
      </c>
      <c r="R17" s="79">
        <v>0</v>
      </c>
      <c r="T17" s="79">
        <v>0</v>
      </c>
      <c r="V17" s="79">
        <v>0</v>
      </c>
      <c r="X17" s="80">
        <v>493763736</v>
      </c>
      <c r="Z17" s="40"/>
      <c r="AA17" s="41"/>
    </row>
    <row r="18" spans="1:27" ht="21.75" customHeight="1" x14ac:dyDescent="0.2">
      <c r="A18" s="42" t="s">
        <v>317</v>
      </c>
      <c r="B18" s="42" t="s">
        <v>275</v>
      </c>
      <c r="D18" s="79" t="s">
        <v>98</v>
      </c>
      <c r="F18" s="79">
        <v>0</v>
      </c>
      <c r="H18" s="79">
        <v>0</v>
      </c>
      <c r="J18" s="79">
        <v>0</v>
      </c>
      <c r="L18" s="79">
        <v>0</v>
      </c>
      <c r="N18" s="79">
        <v>0</v>
      </c>
      <c r="P18" s="79">
        <v>0</v>
      </c>
      <c r="R18" s="79">
        <v>0</v>
      </c>
      <c r="T18" s="79">
        <v>0</v>
      </c>
      <c r="V18" s="79">
        <v>0</v>
      </c>
      <c r="X18" s="80">
        <v>30520301</v>
      </c>
      <c r="Z18" s="40"/>
      <c r="AA18" s="41"/>
    </row>
    <row r="19" spans="1:27" ht="21.75" customHeight="1" x14ac:dyDescent="0.2">
      <c r="A19" s="42" t="s">
        <v>309</v>
      </c>
      <c r="B19" s="42" t="s">
        <v>276</v>
      </c>
      <c r="D19" s="79" t="s">
        <v>98</v>
      </c>
      <c r="F19" s="79">
        <v>0</v>
      </c>
      <c r="H19" s="79">
        <v>0</v>
      </c>
      <c r="J19" s="79">
        <v>0</v>
      </c>
      <c r="L19" s="79">
        <v>0</v>
      </c>
      <c r="N19" s="79">
        <v>0</v>
      </c>
      <c r="P19" s="79">
        <v>0</v>
      </c>
      <c r="R19" s="79">
        <v>0</v>
      </c>
      <c r="T19" s="79">
        <v>0</v>
      </c>
      <c r="V19" s="79">
        <v>0</v>
      </c>
      <c r="X19" s="80">
        <v>1347031147</v>
      </c>
      <c r="Z19" s="40"/>
      <c r="AA19" s="41"/>
    </row>
    <row r="20" spans="1:27" ht="21.75" customHeight="1" x14ac:dyDescent="0.2">
      <c r="A20" s="42" t="s">
        <v>308</v>
      </c>
      <c r="B20" s="42" t="s">
        <v>277</v>
      </c>
      <c r="D20" s="79" t="s">
        <v>98</v>
      </c>
      <c r="F20" s="79">
        <v>0</v>
      </c>
      <c r="H20" s="79">
        <v>0</v>
      </c>
      <c r="J20" s="79">
        <v>0</v>
      </c>
      <c r="L20" s="79">
        <v>0</v>
      </c>
      <c r="N20" s="79">
        <v>0</v>
      </c>
      <c r="P20" s="79">
        <v>0</v>
      </c>
      <c r="R20" s="79">
        <v>0</v>
      </c>
      <c r="T20" s="79">
        <v>0</v>
      </c>
      <c r="V20" s="79">
        <v>0</v>
      </c>
      <c r="X20" s="80">
        <v>41668501</v>
      </c>
      <c r="Z20" s="40"/>
      <c r="AA20" s="41"/>
    </row>
    <row r="21" spans="1:27" ht="21.75" customHeight="1" x14ac:dyDescent="0.2">
      <c r="A21" s="42" t="s">
        <v>307</v>
      </c>
      <c r="B21" s="42" t="s">
        <v>278</v>
      </c>
      <c r="D21" s="79" t="s">
        <v>98</v>
      </c>
      <c r="F21" s="79">
        <v>0</v>
      </c>
      <c r="H21" s="79">
        <v>0</v>
      </c>
      <c r="J21" s="79">
        <v>0</v>
      </c>
      <c r="L21" s="79">
        <v>0</v>
      </c>
      <c r="N21" s="79">
        <v>0</v>
      </c>
      <c r="P21" s="79">
        <v>0</v>
      </c>
      <c r="R21" s="79">
        <v>0</v>
      </c>
      <c r="T21" s="79">
        <v>0</v>
      </c>
      <c r="V21" s="79">
        <v>0</v>
      </c>
      <c r="X21" s="80">
        <v>3273446599</v>
      </c>
      <c r="Z21" s="40"/>
      <c r="AA21" s="41"/>
    </row>
    <row r="22" spans="1:27" ht="21.75" customHeight="1" x14ac:dyDescent="0.2">
      <c r="A22" s="42" t="s">
        <v>310</v>
      </c>
      <c r="B22" s="42" t="s">
        <v>279</v>
      </c>
      <c r="D22" s="79" t="s">
        <v>98</v>
      </c>
      <c r="F22" s="79">
        <v>0</v>
      </c>
      <c r="H22" s="79">
        <v>0</v>
      </c>
      <c r="J22" s="79">
        <v>0</v>
      </c>
      <c r="L22" s="79">
        <v>0</v>
      </c>
      <c r="N22" s="79">
        <v>0</v>
      </c>
      <c r="P22" s="79">
        <v>0</v>
      </c>
      <c r="R22" s="79">
        <v>0</v>
      </c>
      <c r="T22" s="79">
        <v>0</v>
      </c>
      <c r="V22" s="79">
        <v>0</v>
      </c>
      <c r="X22" s="80">
        <v>2480371345</v>
      </c>
      <c r="Z22" s="40"/>
      <c r="AA22" s="41"/>
    </row>
    <row r="23" spans="1:27" ht="21.75" customHeight="1" x14ac:dyDescent="0.2">
      <c r="A23" s="42" t="s">
        <v>311</v>
      </c>
      <c r="B23" s="42" t="s">
        <v>280</v>
      </c>
      <c r="D23" s="79" t="s">
        <v>98</v>
      </c>
      <c r="F23" s="79">
        <v>0</v>
      </c>
      <c r="H23" s="79">
        <v>0</v>
      </c>
      <c r="J23" s="79">
        <v>0</v>
      </c>
      <c r="L23" s="79">
        <v>0</v>
      </c>
      <c r="N23" s="79">
        <v>0</v>
      </c>
      <c r="P23" s="79">
        <v>0</v>
      </c>
      <c r="R23" s="79">
        <v>0</v>
      </c>
      <c r="T23" s="79">
        <v>0</v>
      </c>
      <c r="V23" s="79">
        <v>0</v>
      </c>
      <c r="X23" s="80">
        <v>236230271</v>
      </c>
      <c r="Z23" s="40"/>
      <c r="AA23" s="41"/>
    </row>
    <row r="24" spans="1:27" ht="21.75" customHeight="1" x14ac:dyDescent="0.2">
      <c r="A24" s="42" t="s">
        <v>314</v>
      </c>
      <c r="B24" s="42" t="s">
        <v>282</v>
      </c>
      <c r="D24" s="79" t="s">
        <v>98</v>
      </c>
      <c r="F24" s="79">
        <v>0</v>
      </c>
      <c r="H24" s="79">
        <v>0</v>
      </c>
      <c r="J24" s="79">
        <v>0</v>
      </c>
      <c r="L24" s="79">
        <v>0</v>
      </c>
      <c r="N24" s="79">
        <v>0</v>
      </c>
      <c r="P24" s="79">
        <v>0</v>
      </c>
      <c r="R24" s="79">
        <v>0</v>
      </c>
      <c r="T24" s="79">
        <v>0</v>
      </c>
      <c r="V24" s="79">
        <v>0</v>
      </c>
      <c r="X24" s="80">
        <v>1159870092</v>
      </c>
      <c r="Z24" s="40"/>
      <c r="AA24" s="41"/>
    </row>
    <row r="25" spans="1:27" ht="21.75" customHeight="1" x14ac:dyDescent="0.2">
      <c r="A25" s="42" t="s">
        <v>316</v>
      </c>
      <c r="B25" s="42" t="s">
        <v>283</v>
      </c>
      <c r="D25" s="79" t="s">
        <v>98</v>
      </c>
      <c r="F25" s="79">
        <v>0</v>
      </c>
      <c r="H25" s="79">
        <v>0</v>
      </c>
      <c r="J25" s="79">
        <v>0</v>
      </c>
      <c r="L25" s="79">
        <v>0</v>
      </c>
      <c r="N25" s="79">
        <v>0</v>
      </c>
      <c r="P25" s="79">
        <v>0</v>
      </c>
      <c r="R25" s="79">
        <v>0</v>
      </c>
      <c r="T25" s="79">
        <v>0</v>
      </c>
      <c r="V25" s="79">
        <v>0</v>
      </c>
      <c r="X25" s="80">
        <v>557920849</v>
      </c>
      <c r="Z25" s="40"/>
      <c r="AA25" s="41"/>
    </row>
    <row r="26" spans="1:27" ht="21.75" customHeight="1" x14ac:dyDescent="0.2">
      <c r="A26" s="42" t="s">
        <v>315</v>
      </c>
      <c r="B26" s="42" t="s">
        <v>284</v>
      </c>
      <c r="D26" s="79" t="s">
        <v>98</v>
      </c>
      <c r="F26" s="79">
        <v>0</v>
      </c>
      <c r="H26" s="79">
        <v>0</v>
      </c>
      <c r="J26" s="79">
        <v>0</v>
      </c>
      <c r="L26" s="79">
        <v>0</v>
      </c>
      <c r="N26" s="79">
        <v>0</v>
      </c>
      <c r="P26" s="79">
        <v>0</v>
      </c>
      <c r="R26" s="79">
        <v>0</v>
      </c>
      <c r="T26" s="79">
        <v>0</v>
      </c>
      <c r="V26" s="79">
        <v>0</v>
      </c>
      <c r="X26" s="80">
        <v>1148485819</v>
      </c>
      <c r="Z26" s="40"/>
      <c r="AA26" s="41"/>
    </row>
    <row r="27" spans="1:27" ht="21.75" customHeight="1" x14ac:dyDescent="0.2">
      <c r="A27" s="42" t="s">
        <v>313</v>
      </c>
      <c r="B27" s="42" t="s">
        <v>290</v>
      </c>
      <c r="D27" s="79" t="s">
        <v>98</v>
      </c>
      <c r="F27" s="79">
        <v>0</v>
      </c>
      <c r="H27" s="79">
        <v>0</v>
      </c>
      <c r="J27" s="79">
        <v>0</v>
      </c>
      <c r="L27" s="79">
        <v>0</v>
      </c>
      <c r="N27" s="79">
        <v>0</v>
      </c>
      <c r="P27" s="79">
        <v>0</v>
      </c>
      <c r="R27" s="79">
        <v>0</v>
      </c>
      <c r="T27" s="79">
        <v>0</v>
      </c>
      <c r="V27" s="79">
        <v>0</v>
      </c>
      <c r="X27" s="80">
        <v>319852100</v>
      </c>
      <c r="Z27" s="40"/>
      <c r="AA27" s="41"/>
    </row>
    <row r="28" spans="1:27" ht="21.75" customHeight="1" x14ac:dyDescent="0.2">
      <c r="A28" s="42" t="s">
        <v>167</v>
      </c>
      <c r="B28" s="42" t="s">
        <v>281</v>
      </c>
      <c r="D28" s="79" t="s">
        <v>98</v>
      </c>
      <c r="F28" s="79">
        <v>0</v>
      </c>
      <c r="H28" s="79">
        <v>0</v>
      </c>
      <c r="J28" s="79">
        <v>0</v>
      </c>
      <c r="L28" s="79">
        <v>0</v>
      </c>
      <c r="N28" s="79">
        <v>0</v>
      </c>
      <c r="P28" s="79">
        <v>0</v>
      </c>
      <c r="R28" s="79">
        <v>0</v>
      </c>
      <c r="T28" s="79">
        <v>0</v>
      </c>
      <c r="V28" s="79">
        <v>0</v>
      </c>
      <c r="X28" s="80">
        <v>-4888500</v>
      </c>
      <c r="Z28" s="40"/>
      <c r="AA28" s="41"/>
    </row>
    <row r="29" spans="1:27" ht="21.75" customHeight="1" x14ac:dyDescent="0.2">
      <c r="A29" s="42" t="s">
        <v>172</v>
      </c>
      <c r="B29" s="42" t="s">
        <v>289</v>
      </c>
      <c r="D29" s="79" t="s">
        <v>98</v>
      </c>
      <c r="F29" s="79">
        <v>0</v>
      </c>
      <c r="H29" s="79">
        <v>0</v>
      </c>
      <c r="J29" s="79">
        <v>0</v>
      </c>
      <c r="L29" s="79">
        <v>0</v>
      </c>
      <c r="N29" s="79">
        <v>0</v>
      </c>
      <c r="P29" s="79">
        <v>0</v>
      </c>
      <c r="R29" s="79">
        <v>0</v>
      </c>
      <c r="T29" s="79">
        <v>0</v>
      </c>
      <c r="V29" s="79">
        <v>0</v>
      </c>
      <c r="X29" s="80">
        <v>25404260</v>
      </c>
      <c r="Z29" s="40"/>
      <c r="AA29" s="41"/>
    </row>
    <row r="30" spans="1:27" ht="21.75" customHeight="1" x14ac:dyDescent="0.2">
      <c r="A30" s="42" t="s">
        <v>188</v>
      </c>
      <c r="B30" s="42" t="s">
        <v>272</v>
      </c>
      <c r="D30" s="79" t="s">
        <v>98</v>
      </c>
      <c r="F30" s="79">
        <v>0</v>
      </c>
      <c r="H30" s="79">
        <v>0</v>
      </c>
      <c r="J30" s="79">
        <v>0</v>
      </c>
      <c r="L30" s="79">
        <v>0</v>
      </c>
      <c r="N30" s="79">
        <v>0</v>
      </c>
      <c r="P30" s="79">
        <v>0</v>
      </c>
      <c r="R30" s="79">
        <v>0</v>
      </c>
      <c r="T30" s="79">
        <v>0</v>
      </c>
      <c r="V30" s="79">
        <v>0</v>
      </c>
      <c r="X30" s="80">
        <v>-476069747</v>
      </c>
      <c r="Z30" s="40"/>
      <c r="AA30" s="41"/>
    </row>
    <row r="31" spans="1:27" ht="21.75" customHeight="1" x14ac:dyDescent="0.2">
      <c r="A31" s="42" t="s">
        <v>166</v>
      </c>
      <c r="B31" s="42" t="s">
        <v>270</v>
      </c>
      <c r="D31" s="79" t="s">
        <v>98</v>
      </c>
      <c r="F31" s="79">
        <v>0</v>
      </c>
      <c r="H31" s="79">
        <v>0</v>
      </c>
      <c r="J31" s="79">
        <v>0</v>
      </c>
      <c r="L31" s="79">
        <v>0</v>
      </c>
      <c r="N31" s="79">
        <v>0</v>
      </c>
      <c r="P31" s="79">
        <v>0</v>
      </c>
      <c r="R31" s="79">
        <v>0</v>
      </c>
      <c r="T31" s="79">
        <v>0</v>
      </c>
      <c r="V31" s="79">
        <v>0</v>
      </c>
      <c r="X31" s="80">
        <v>-171900886</v>
      </c>
      <c r="Z31" s="40"/>
      <c r="AA31" s="41"/>
    </row>
    <row r="32" spans="1:27" ht="21.75" customHeight="1" x14ac:dyDescent="0.2">
      <c r="A32" s="42" t="s">
        <v>178</v>
      </c>
      <c r="B32" s="42" t="s">
        <v>273</v>
      </c>
      <c r="D32" s="79" t="s">
        <v>98</v>
      </c>
      <c r="F32" s="79">
        <v>0</v>
      </c>
      <c r="H32" s="79">
        <v>0</v>
      </c>
      <c r="J32" s="79">
        <v>0</v>
      </c>
      <c r="L32" s="79">
        <v>0</v>
      </c>
      <c r="N32" s="79">
        <v>0</v>
      </c>
      <c r="P32" s="79">
        <v>0</v>
      </c>
      <c r="R32" s="79">
        <v>0</v>
      </c>
      <c r="T32" s="79">
        <v>0</v>
      </c>
      <c r="V32" s="79">
        <v>0</v>
      </c>
      <c r="X32" s="80">
        <v>88839999</v>
      </c>
      <c r="Z32" s="40"/>
      <c r="AA32" s="41"/>
    </row>
    <row r="33" spans="1:27" ht="21.75" customHeight="1" x14ac:dyDescent="0.2">
      <c r="A33" s="42" t="s">
        <v>168</v>
      </c>
      <c r="B33" s="42" t="s">
        <v>287</v>
      </c>
      <c r="D33" s="79" t="s">
        <v>98</v>
      </c>
      <c r="F33" s="79">
        <v>0</v>
      </c>
      <c r="H33" s="79">
        <v>0</v>
      </c>
      <c r="J33" s="79">
        <v>0</v>
      </c>
      <c r="L33" s="79">
        <v>0</v>
      </c>
      <c r="N33" s="79">
        <v>0</v>
      </c>
      <c r="P33" s="79">
        <v>0</v>
      </c>
      <c r="R33" s="79">
        <v>0</v>
      </c>
      <c r="T33" s="79">
        <v>0</v>
      </c>
      <c r="V33" s="79">
        <v>0</v>
      </c>
      <c r="X33" s="80">
        <v>62918432</v>
      </c>
      <c r="Z33" s="40"/>
      <c r="AA33" s="41"/>
    </row>
    <row r="34" spans="1:27" ht="21.75" customHeight="1" x14ac:dyDescent="0.2">
      <c r="A34" s="42" t="s">
        <v>19</v>
      </c>
      <c r="B34" s="42" t="s">
        <v>266</v>
      </c>
      <c r="D34" s="79" t="s">
        <v>117</v>
      </c>
      <c r="F34" s="57">
        <v>2000000</v>
      </c>
      <c r="G34" s="48"/>
      <c r="H34" s="57">
        <v>3600</v>
      </c>
      <c r="I34" s="48"/>
      <c r="J34" s="57">
        <v>7200000000</v>
      </c>
      <c r="K34" s="48"/>
      <c r="L34" s="57">
        <v>860219300</v>
      </c>
      <c r="M34" s="48"/>
      <c r="N34" s="57">
        <v>8803600000</v>
      </c>
      <c r="O34" s="48"/>
      <c r="P34" s="57">
        <v>3600000</v>
      </c>
      <c r="Q34" s="48"/>
      <c r="R34" s="57">
        <v>0</v>
      </c>
      <c r="S34" s="48"/>
      <c r="T34" s="57">
        <v>0</v>
      </c>
      <c r="U34" s="48"/>
      <c r="V34" s="57">
        <v>739780700</v>
      </c>
      <c r="X34" s="80">
        <v>739780700</v>
      </c>
      <c r="Z34" s="40"/>
      <c r="AA34" s="41"/>
    </row>
    <row r="35" spans="1:27" ht="21.75" customHeight="1" x14ac:dyDescent="0.2">
      <c r="A35" s="42" t="s">
        <v>95</v>
      </c>
      <c r="B35" s="42" t="s">
        <v>264</v>
      </c>
      <c r="D35" s="79" t="s">
        <v>99</v>
      </c>
      <c r="F35" s="57">
        <v>4356000</v>
      </c>
      <c r="G35" s="48"/>
      <c r="H35" s="57">
        <v>103.17910000000001</v>
      </c>
      <c r="I35" s="48"/>
      <c r="J35" s="57">
        <v>449448159.60000002</v>
      </c>
      <c r="K35" s="48"/>
      <c r="L35" s="57">
        <v>854419999</v>
      </c>
      <c r="M35" s="48"/>
      <c r="N35" s="57">
        <v>0</v>
      </c>
      <c r="O35" s="48"/>
      <c r="P35" s="57">
        <v>115709</v>
      </c>
      <c r="Q35" s="48"/>
      <c r="R35" s="57">
        <v>0</v>
      </c>
      <c r="S35" s="48"/>
      <c r="T35" s="57">
        <v>219972</v>
      </c>
      <c r="U35" s="48"/>
      <c r="V35" s="57">
        <v>404856291</v>
      </c>
      <c r="X35" s="80">
        <v>404856291</v>
      </c>
      <c r="Z35" s="40"/>
      <c r="AA35" s="41"/>
    </row>
    <row r="36" spans="1:27" ht="21.75" customHeight="1" x14ac:dyDescent="0.2">
      <c r="A36" s="42" t="s">
        <v>100</v>
      </c>
      <c r="B36" s="42" t="s">
        <v>263</v>
      </c>
      <c r="D36" s="79" t="s">
        <v>99</v>
      </c>
      <c r="F36" s="57">
        <v>60000000</v>
      </c>
      <c r="G36" s="48"/>
      <c r="H36" s="57">
        <v>32.25</v>
      </c>
      <c r="I36" s="48"/>
      <c r="J36" s="57">
        <v>1935000000</v>
      </c>
      <c r="K36" s="48"/>
      <c r="L36" s="57">
        <v>8807232268</v>
      </c>
      <c r="M36" s="48"/>
      <c r="N36" s="57">
        <v>0</v>
      </c>
      <c r="O36" s="48"/>
      <c r="P36" s="57">
        <v>497880</v>
      </c>
      <c r="Q36" s="48"/>
      <c r="R36" s="57">
        <v>0</v>
      </c>
      <c r="S36" s="48"/>
      <c r="T36" s="57">
        <v>2989550</v>
      </c>
      <c r="U36" s="48"/>
      <c r="V36" s="57">
        <v>9271773187</v>
      </c>
      <c r="X36" s="80">
        <v>9271773187</v>
      </c>
      <c r="Z36" s="40"/>
      <c r="AA36" s="41"/>
    </row>
    <row r="37" spans="1:27" ht="21.75" customHeight="1" x14ac:dyDescent="0.2">
      <c r="A37" s="42" t="s">
        <v>101</v>
      </c>
      <c r="B37" s="42" t="s">
        <v>265</v>
      </c>
      <c r="D37" s="79" t="s">
        <v>99</v>
      </c>
      <c r="F37" s="57">
        <v>32000000</v>
      </c>
      <c r="G37" s="48"/>
      <c r="H37" s="57">
        <v>10.4375</v>
      </c>
      <c r="I37" s="48"/>
      <c r="J37" s="57">
        <v>334000000</v>
      </c>
      <c r="K37" s="48"/>
      <c r="L37" s="57">
        <v>2954304000</v>
      </c>
      <c r="M37" s="48"/>
      <c r="N37" s="57">
        <v>0</v>
      </c>
      <c r="O37" s="48"/>
      <c r="P37" s="57">
        <v>85856</v>
      </c>
      <c r="Q37" s="48"/>
      <c r="R37" s="57">
        <v>0</v>
      </c>
      <c r="S37" s="48"/>
      <c r="T37" s="57">
        <v>1782725</v>
      </c>
      <c r="U37" s="48"/>
      <c r="V37" s="57">
        <v>6417019811</v>
      </c>
      <c r="X37" s="80">
        <v>6417019811</v>
      </c>
      <c r="Z37" s="40"/>
      <c r="AA37" s="41"/>
    </row>
    <row r="38" spans="1:27" ht="21.75" customHeight="1" x14ac:dyDescent="0.2">
      <c r="A38" s="42" t="s">
        <v>102</v>
      </c>
      <c r="B38" s="42" t="s">
        <v>262</v>
      </c>
      <c r="D38" s="79" t="s">
        <v>103</v>
      </c>
      <c r="F38" s="57">
        <v>67237000</v>
      </c>
      <c r="G38" s="48"/>
      <c r="H38" s="57">
        <v>14.516999999999999</v>
      </c>
      <c r="I38" s="48"/>
      <c r="J38" s="57">
        <v>976079529</v>
      </c>
      <c r="K38" s="48"/>
      <c r="L38" s="57">
        <v>4580569566</v>
      </c>
      <c r="M38" s="48"/>
      <c r="N38" s="57">
        <v>0</v>
      </c>
      <c r="O38" s="48"/>
      <c r="P38" s="57">
        <v>251103</v>
      </c>
      <c r="Q38" s="48"/>
      <c r="R38" s="57">
        <v>0</v>
      </c>
      <c r="S38" s="48"/>
      <c r="T38" s="57">
        <v>2602865</v>
      </c>
      <c r="U38" s="48"/>
      <c r="V38" s="57">
        <v>3604237463</v>
      </c>
      <c r="X38" s="80">
        <v>3604237463</v>
      </c>
      <c r="Z38" s="40"/>
      <c r="AA38" s="41"/>
    </row>
    <row r="39" spans="1:27" ht="21.75" customHeight="1" x14ac:dyDescent="0.2">
      <c r="A39" s="42" t="s">
        <v>104</v>
      </c>
      <c r="B39" s="42" t="s">
        <v>260</v>
      </c>
      <c r="D39" s="79" t="s">
        <v>323</v>
      </c>
      <c r="F39" s="57">
        <v>7471000</v>
      </c>
      <c r="G39" s="48"/>
      <c r="H39" s="57">
        <v>25</v>
      </c>
      <c r="I39" s="48"/>
      <c r="J39" s="57">
        <v>186775000</v>
      </c>
      <c r="K39" s="48"/>
      <c r="L39" s="57">
        <v>763642997</v>
      </c>
      <c r="M39" s="48"/>
      <c r="N39" s="57">
        <v>0</v>
      </c>
      <c r="O39" s="48"/>
      <c r="P39" s="57">
        <v>48067</v>
      </c>
      <c r="Q39" s="48"/>
      <c r="R39" s="57">
        <v>0</v>
      </c>
      <c r="S39" s="48"/>
      <c r="T39" s="57">
        <v>196622</v>
      </c>
      <c r="U39" s="48"/>
      <c r="V39" s="57">
        <v>576819933</v>
      </c>
      <c r="X39" s="80">
        <v>576819933</v>
      </c>
      <c r="Z39" s="40"/>
      <c r="AA39" s="41"/>
    </row>
    <row r="40" spans="1:27" ht="21.75" customHeight="1" x14ac:dyDescent="0.2">
      <c r="A40" s="42" t="s">
        <v>106</v>
      </c>
      <c r="B40" s="42" t="s">
        <v>261</v>
      </c>
      <c r="D40" s="79" t="s">
        <v>323</v>
      </c>
      <c r="F40" s="57">
        <v>5000000</v>
      </c>
      <c r="G40" s="48"/>
      <c r="H40" s="57">
        <v>1</v>
      </c>
      <c r="I40" s="48"/>
      <c r="J40" s="57">
        <v>5000000</v>
      </c>
      <c r="K40" s="48"/>
      <c r="L40" s="57">
        <v>1174001995</v>
      </c>
      <c r="M40" s="48"/>
      <c r="N40" s="57">
        <v>0</v>
      </c>
      <c r="O40" s="48"/>
      <c r="P40" s="57">
        <v>1260</v>
      </c>
      <c r="Q40" s="48"/>
      <c r="R40" s="57">
        <v>0</v>
      </c>
      <c r="S40" s="48"/>
      <c r="T40" s="57">
        <v>302272</v>
      </c>
      <c r="U40" s="48"/>
      <c r="V40" s="57">
        <v>1169000740</v>
      </c>
      <c r="X40" s="80">
        <v>1169000740</v>
      </c>
      <c r="Z40" s="40"/>
      <c r="AA40" s="41"/>
    </row>
    <row r="41" spans="1:27" ht="21.75" customHeight="1" thickBot="1" x14ac:dyDescent="0.25">
      <c r="A41" s="113" t="s">
        <v>86</v>
      </c>
      <c r="B41" s="113"/>
      <c r="D41" s="81"/>
      <c r="F41" s="81">
        <f>SUM(F9:F40)</f>
        <v>178064000</v>
      </c>
      <c r="H41" s="81">
        <f>SUM(H9:H40)</f>
        <v>3786.3835999999997</v>
      </c>
      <c r="J41" s="81">
        <f>SUM(J9:J40)</f>
        <v>11086302688.6</v>
      </c>
      <c r="L41" s="81">
        <f>SUM(L9:L40)</f>
        <v>19994390125</v>
      </c>
      <c r="N41" s="81">
        <f>SUM(N9:N40)</f>
        <v>8803600000</v>
      </c>
      <c r="P41" s="81">
        <f>SUM(P9:P40)</f>
        <v>4599875</v>
      </c>
      <c r="R41" s="81">
        <f>SUM(R9:R40)</f>
        <v>0</v>
      </c>
      <c r="T41" s="81">
        <f>SUM(T9:T40)</f>
        <v>8094006</v>
      </c>
      <c r="V41" s="81">
        <f>SUM(V9:V40)</f>
        <v>22183488125</v>
      </c>
      <c r="X41" s="82">
        <f>SUM(X9:X40)</f>
        <v>35821512211</v>
      </c>
      <c r="Z41" s="41"/>
      <c r="AA41" s="41"/>
    </row>
    <row r="42" spans="1:27" ht="13.5" thickTop="1" x14ac:dyDescent="0.2">
      <c r="V42" s="83">
        <f>V41-'[1]فروش اختیار'!$H$34</f>
        <v>0</v>
      </c>
      <c r="X42" s="75">
        <f>X41-'[1]فروش اختیار'!$I$34</f>
        <v>0</v>
      </c>
      <c r="Z42" s="41"/>
    </row>
  </sheetData>
  <mergeCells count="6">
    <mergeCell ref="A41:B41"/>
    <mergeCell ref="A1:X1"/>
    <mergeCell ref="A2:X2"/>
    <mergeCell ref="A3:X3"/>
    <mergeCell ref="A5:X5"/>
    <mergeCell ref="D7:V7"/>
  </mergeCells>
  <conditionalFormatting sqref="A9:A40">
    <cfRule type="duplicateValues" dxfId="0" priority="3"/>
  </conditionalFormatting>
  <pageMargins left="0.39" right="0.39" top="0.39" bottom="0.39" header="0" footer="0"/>
  <pageSetup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73"/>
  <sheetViews>
    <sheetView rightToLeft="1" view="pageBreakPreview" topLeftCell="A56" zoomScale="106" zoomScaleNormal="100" zoomScaleSheetLayoutView="106" workbookViewId="0">
      <selection activeCell="Q90" sqref="Q90"/>
    </sheetView>
  </sheetViews>
  <sheetFormatPr defaultRowHeight="12.75" x14ac:dyDescent="0.2"/>
  <cols>
    <col min="1" max="1" width="29.85546875" bestFit="1" customWidth="1"/>
    <col min="2" max="2" width="0.42578125" customWidth="1"/>
    <col min="3" max="3" width="13.7109375" style="48" bestFit="1" customWidth="1"/>
    <col min="4" max="4" width="0.7109375" style="48" customWidth="1"/>
    <col min="5" max="5" width="17.7109375" style="84" bestFit="1" customWidth="1"/>
    <col min="6" max="6" width="0.5703125" style="84" customWidth="1"/>
    <col min="7" max="7" width="17.28515625" style="84" bestFit="1" customWidth="1"/>
    <col min="8" max="8" width="0.85546875" style="84" customWidth="1"/>
    <col min="9" max="9" width="19.5703125" style="84" customWidth="1"/>
    <col min="10" max="10" width="0.7109375" style="84" customWidth="1"/>
    <col min="11" max="11" width="13.7109375" style="84" bestFit="1" customWidth="1"/>
    <col min="12" max="12" width="0.85546875" style="84" customWidth="1"/>
    <col min="13" max="13" width="17.7109375" style="84" bestFit="1" customWidth="1"/>
    <col min="14" max="14" width="0.85546875" style="84" customWidth="1"/>
    <col min="15" max="15" width="17.85546875" style="84" bestFit="1" customWidth="1"/>
    <col min="16" max="16" width="0.5703125" style="48" customWidth="1"/>
    <col min="17" max="17" width="16.7109375" style="84" customWidth="1"/>
  </cols>
  <sheetData>
    <row r="1" spans="1:17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21.75" customHeight="1" x14ac:dyDescent="0.2">
      <c r="A2" s="94" t="s">
        <v>129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6.75" customHeight="1" x14ac:dyDescent="0.2"/>
    <row r="5" spans="1:17" ht="20.25" customHeight="1" x14ac:dyDescent="0.2">
      <c r="A5" s="105" t="s">
        <v>292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17" ht="8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45" customHeight="1" x14ac:dyDescent="0.2">
      <c r="A7" s="102" t="s">
        <v>132</v>
      </c>
      <c r="C7" s="102" t="s">
        <v>145</v>
      </c>
      <c r="D7" s="102"/>
      <c r="E7" s="102"/>
      <c r="F7" s="102"/>
      <c r="G7" s="102"/>
      <c r="H7" s="102"/>
      <c r="I7" s="102"/>
      <c r="K7" s="102" t="s">
        <v>146</v>
      </c>
      <c r="L7" s="102"/>
      <c r="M7" s="102"/>
      <c r="N7" s="102"/>
      <c r="O7" s="102"/>
      <c r="P7" s="102"/>
      <c r="Q7" s="102"/>
    </row>
    <row r="8" spans="1:17" ht="47.25" customHeight="1" x14ac:dyDescent="0.2">
      <c r="A8" s="102"/>
      <c r="C8" s="21" t="s">
        <v>13</v>
      </c>
      <c r="D8" s="43"/>
      <c r="E8" s="85" t="s">
        <v>15</v>
      </c>
      <c r="F8" s="86"/>
      <c r="G8" s="85" t="s">
        <v>248</v>
      </c>
      <c r="H8" s="86"/>
      <c r="I8" s="85" t="s">
        <v>293</v>
      </c>
      <c r="K8" s="85" t="s">
        <v>13</v>
      </c>
      <c r="L8" s="86"/>
      <c r="M8" s="85" t="s">
        <v>15</v>
      </c>
      <c r="N8" s="86"/>
      <c r="O8" s="85" t="s">
        <v>248</v>
      </c>
      <c r="P8" s="43"/>
      <c r="Q8" s="85" t="s">
        <v>293</v>
      </c>
    </row>
    <row r="9" spans="1:17" ht="21.75" customHeight="1" x14ac:dyDescent="0.2">
      <c r="A9" s="5" t="s">
        <v>39</v>
      </c>
      <c r="C9" s="56">
        <v>6635066</v>
      </c>
      <c r="E9" s="87">
        <v>77893886689</v>
      </c>
      <c r="G9" s="87">
        <v>93531137038</v>
      </c>
      <c r="I9" s="87">
        <v>-15637250348</v>
      </c>
      <c r="K9" s="87">
        <v>6635066</v>
      </c>
      <c r="M9" s="87">
        <v>77893886689</v>
      </c>
      <c r="O9" s="87">
        <v>52232428341</v>
      </c>
      <c r="Q9" s="24">
        <v>25661458348</v>
      </c>
    </row>
    <row r="10" spans="1:17" ht="21.75" customHeight="1" x14ac:dyDescent="0.2">
      <c r="A10" s="8" t="s">
        <v>75</v>
      </c>
      <c r="C10" s="57">
        <v>1936497</v>
      </c>
      <c r="E10" s="88">
        <v>21501968994</v>
      </c>
      <c r="G10" s="88">
        <v>22483706164</v>
      </c>
      <c r="I10" s="88">
        <v>-981737169</v>
      </c>
      <c r="K10" s="88">
        <v>1936497</v>
      </c>
      <c r="M10" s="88">
        <v>21501968994</v>
      </c>
      <c r="O10" s="88">
        <v>15818736596</v>
      </c>
      <c r="Q10" s="25">
        <v>5683232398</v>
      </c>
    </row>
    <row r="11" spans="1:17" ht="21.75" customHeight="1" x14ac:dyDescent="0.2">
      <c r="A11" s="8" t="s">
        <v>77</v>
      </c>
      <c r="C11" s="57">
        <v>968421</v>
      </c>
      <c r="E11" s="88">
        <v>8163347430</v>
      </c>
      <c r="G11" s="88">
        <v>9770987784</v>
      </c>
      <c r="I11" s="88">
        <v>-1607640353</v>
      </c>
      <c r="K11" s="88">
        <v>968421</v>
      </c>
      <c r="M11" s="88">
        <v>8163347430</v>
      </c>
      <c r="O11" s="88">
        <v>8025143625</v>
      </c>
      <c r="Q11" s="25">
        <v>138203805</v>
      </c>
    </row>
    <row r="12" spans="1:17" ht="21.75" customHeight="1" x14ac:dyDescent="0.2">
      <c r="A12" s="8" t="s">
        <v>43</v>
      </c>
      <c r="C12" s="57">
        <v>285750</v>
      </c>
      <c r="E12" s="88">
        <v>14855803886</v>
      </c>
      <c r="G12" s="88">
        <v>14968288327</v>
      </c>
      <c r="I12" s="88">
        <v>-112484440</v>
      </c>
      <c r="K12" s="88">
        <v>285750</v>
      </c>
      <c r="M12" s="88">
        <v>14855803886</v>
      </c>
      <c r="O12" s="88">
        <v>11988036510</v>
      </c>
      <c r="Q12" s="25">
        <v>2867767376</v>
      </c>
    </row>
    <row r="13" spans="1:17" ht="21.75" customHeight="1" x14ac:dyDescent="0.2">
      <c r="A13" s="8" t="s">
        <v>40</v>
      </c>
      <c r="C13" s="57">
        <v>1853967</v>
      </c>
      <c r="E13" s="88">
        <v>8624939994</v>
      </c>
      <c r="G13" s="88">
        <v>8958511392</v>
      </c>
      <c r="I13" s="88">
        <v>-333571397</v>
      </c>
      <c r="K13" s="88">
        <v>1853967</v>
      </c>
      <c r="M13" s="88">
        <v>8624939994</v>
      </c>
      <c r="O13" s="88">
        <v>9981971267</v>
      </c>
      <c r="Q13" s="25">
        <v>-1357031272</v>
      </c>
    </row>
    <row r="14" spans="1:17" ht="21.75" customHeight="1" x14ac:dyDescent="0.2">
      <c r="A14" s="8" t="s">
        <v>36</v>
      </c>
      <c r="C14" s="57">
        <v>702875</v>
      </c>
      <c r="E14" s="88">
        <v>185216499204</v>
      </c>
      <c r="G14" s="88">
        <v>152398893984</v>
      </c>
      <c r="I14" s="88">
        <v>32817605220</v>
      </c>
      <c r="K14" s="88">
        <v>702875</v>
      </c>
      <c r="M14" s="88">
        <v>185216499204</v>
      </c>
      <c r="O14" s="88">
        <v>106205177620</v>
      </c>
      <c r="Q14" s="25">
        <v>79011321584</v>
      </c>
    </row>
    <row r="15" spans="1:17" ht="21.75" customHeight="1" x14ac:dyDescent="0.2">
      <c r="A15" s="8" t="s">
        <v>83</v>
      </c>
      <c r="C15" s="57">
        <v>3500000</v>
      </c>
      <c r="E15" s="88">
        <v>9546856200</v>
      </c>
      <c r="G15" s="88">
        <v>7787564694</v>
      </c>
      <c r="I15" s="88">
        <v>1759291506</v>
      </c>
      <c r="K15" s="88">
        <v>3500000</v>
      </c>
      <c r="M15" s="88">
        <v>9546856200</v>
      </c>
      <c r="O15" s="88">
        <v>7787564694</v>
      </c>
      <c r="Q15" s="25">
        <v>1759291506</v>
      </c>
    </row>
    <row r="16" spans="1:17" ht="21.75" customHeight="1" x14ac:dyDescent="0.2">
      <c r="A16" s="8" t="s">
        <v>66</v>
      </c>
      <c r="C16" s="57">
        <v>1361270</v>
      </c>
      <c r="E16" s="88">
        <v>5527701261</v>
      </c>
      <c r="G16" s="88">
        <v>5912001667</v>
      </c>
      <c r="I16" s="88">
        <v>-384300405</v>
      </c>
      <c r="K16" s="88">
        <v>1361270</v>
      </c>
      <c r="M16" s="88">
        <v>5527701261</v>
      </c>
      <c r="O16" s="88">
        <v>4733570344</v>
      </c>
      <c r="Q16" s="25">
        <v>794130917</v>
      </c>
    </row>
    <row r="17" spans="1:17" ht="21.75" customHeight="1" x14ac:dyDescent="0.2">
      <c r="A17" s="8" t="s">
        <v>20</v>
      </c>
      <c r="C17" s="57">
        <v>2042336</v>
      </c>
      <c r="E17" s="88">
        <v>12160802763</v>
      </c>
      <c r="G17" s="88">
        <v>12688650630</v>
      </c>
      <c r="I17" s="88">
        <v>-527847866</v>
      </c>
      <c r="K17" s="88">
        <v>2042336</v>
      </c>
      <c r="M17" s="88">
        <v>12160802763</v>
      </c>
      <c r="O17" s="88">
        <v>10422388327</v>
      </c>
      <c r="Q17" s="25">
        <v>1738414436</v>
      </c>
    </row>
    <row r="18" spans="1:17" ht="21.75" customHeight="1" x14ac:dyDescent="0.2">
      <c r="A18" s="8" t="s">
        <v>27</v>
      </c>
      <c r="C18" s="57">
        <v>2400000</v>
      </c>
      <c r="E18" s="88">
        <v>26099776800</v>
      </c>
      <c r="G18" s="88">
        <v>29344356000</v>
      </c>
      <c r="I18" s="88">
        <v>-3244579200</v>
      </c>
      <c r="K18" s="88">
        <v>2400000</v>
      </c>
      <c r="M18" s="88">
        <v>26099776800</v>
      </c>
      <c r="O18" s="88">
        <v>30485440737</v>
      </c>
      <c r="Q18" s="25">
        <v>-4385663937</v>
      </c>
    </row>
    <row r="19" spans="1:17" ht="21.75" customHeight="1" x14ac:dyDescent="0.2">
      <c r="A19" s="8" t="s">
        <v>34</v>
      </c>
      <c r="C19" s="57">
        <v>910000</v>
      </c>
      <c r="E19" s="88">
        <v>22135207185</v>
      </c>
      <c r="G19" s="88">
        <v>25889237010</v>
      </c>
      <c r="I19" s="88">
        <v>-3754029825</v>
      </c>
      <c r="K19" s="88">
        <v>910000</v>
      </c>
      <c r="M19" s="88">
        <v>22135207185</v>
      </c>
      <c r="O19" s="88">
        <v>28764380353</v>
      </c>
      <c r="Q19" s="25">
        <v>-6629173168</v>
      </c>
    </row>
    <row r="20" spans="1:17" ht="21.75" customHeight="1" x14ac:dyDescent="0.2">
      <c r="A20" s="8" t="s">
        <v>46</v>
      </c>
      <c r="C20" s="57">
        <v>30585968</v>
      </c>
      <c r="E20" s="88">
        <v>101154046418</v>
      </c>
      <c r="G20" s="88">
        <v>131162776149</v>
      </c>
      <c r="I20" s="88">
        <v>-30008729730</v>
      </c>
      <c r="K20" s="88">
        <v>30585968</v>
      </c>
      <c r="M20" s="88">
        <v>101154046418</v>
      </c>
      <c r="O20" s="88">
        <v>94830887969</v>
      </c>
      <c r="Q20" s="25">
        <v>6323158449</v>
      </c>
    </row>
    <row r="21" spans="1:17" ht="21.75" customHeight="1" x14ac:dyDescent="0.2">
      <c r="A21" s="8" t="s">
        <v>69</v>
      </c>
      <c r="C21" s="57">
        <v>1599297</v>
      </c>
      <c r="E21" s="88">
        <v>11684891693</v>
      </c>
      <c r="G21" s="88">
        <v>13052103511</v>
      </c>
      <c r="I21" s="88">
        <v>-1367211817</v>
      </c>
      <c r="K21" s="88">
        <v>1599297</v>
      </c>
      <c r="M21" s="88">
        <v>11684891693</v>
      </c>
      <c r="O21" s="88">
        <v>10676481808</v>
      </c>
      <c r="Q21" s="25">
        <v>1008409885</v>
      </c>
    </row>
    <row r="22" spans="1:17" ht="21.75" customHeight="1" x14ac:dyDescent="0.2">
      <c r="A22" s="8" t="s">
        <v>60</v>
      </c>
      <c r="C22" s="57">
        <v>249996</v>
      </c>
      <c r="E22" s="88">
        <v>1930911229</v>
      </c>
      <c r="G22" s="88">
        <v>2499995749</v>
      </c>
      <c r="I22" s="88">
        <v>-569084519</v>
      </c>
      <c r="K22" s="88">
        <v>249996</v>
      </c>
      <c r="M22" s="88">
        <v>1930911229</v>
      </c>
      <c r="O22" s="88">
        <v>1783864730</v>
      </c>
      <c r="Q22" s="25">
        <v>147046499</v>
      </c>
    </row>
    <row r="23" spans="1:17" ht="21.75" customHeight="1" x14ac:dyDescent="0.2">
      <c r="A23" s="8" t="s">
        <v>76</v>
      </c>
      <c r="C23" s="57">
        <v>1800000</v>
      </c>
      <c r="E23" s="88">
        <v>10699954200</v>
      </c>
      <c r="G23" s="88">
        <v>11523027600</v>
      </c>
      <c r="I23" s="88">
        <v>-823073400</v>
      </c>
      <c r="K23" s="88">
        <v>1800000</v>
      </c>
      <c r="M23" s="88">
        <v>10699954200</v>
      </c>
      <c r="O23" s="88">
        <v>8790231993</v>
      </c>
      <c r="Q23" s="25">
        <v>1909722207</v>
      </c>
    </row>
    <row r="24" spans="1:17" ht="21.75" customHeight="1" x14ac:dyDescent="0.2">
      <c r="A24" s="8" t="s">
        <v>68</v>
      </c>
      <c r="C24" s="57">
        <v>2920113</v>
      </c>
      <c r="E24" s="88">
        <v>159128115121</v>
      </c>
      <c r="G24" s="88">
        <v>178605489300</v>
      </c>
      <c r="I24" s="88">
        <v>-19477374178</v>
      </c>
      <c r="K24" s="88">
        <v>2920113</v>
      </c>
      <c r="M24" s="88">
        <v>159128115121</v>
      </c>
      <c r="O24" s="88">
        <v>114796119665</v>
      </c>
      <c r="Q24" s="25">
        <v>44331995456</v>
      </c>
    </row>
    <row r="25" spans="1:17" ht="21.75" customHeight="1" x14ac:dyDescent="0.2">
      <c r="A25" s="8" t="s">
        <v>25</v>
      </c>
      <c r="C25" s="57">
        <v>18629218</v>
      </c>
      <c r="E25" s="88">
        <v>90184482124</v>
      </c>
      <c r="G25" s="88">
        <v>88406627404</v>
      </c>
      <c r="I25" s="88">
        <v>1777854720</v>
      </c>
      <c r="K25" s="88">
        <v>18629218</v>
      </c>
      <c r="M25" s="88">
        <v>90184482124</v>
      </c>
      <c r="O25" s="88">
        <v>91934848930</v>
      </c>
      <c r="Q25" s="25">
        <v>-1750366805</v>
      </c>
    </row>
    <row r="26" spans="1:17" ht="21.75" customHeight="1" x14ac:dyDescent="0.2">
      <c r="A26" s="8" t="s">
        <v>28</v>
      </c>
      <c r="C26" s="57">
        <v>161737</v>
      </c>
      <c r="E26" s="88">
        <v>11844269559</v>
      </c>
      <c r="G26" s="88">
        <v>9996968660</v>
      </c>
      <c r="I26" s="88">
        <v>1847300899</v>
      </c>
      <c r="K26" s="88">
        <v>161737</v>
      </c>
      <c r="M26" s="88">
        <v>11844269559</v>
      </c>
      <c r="O26" s="88">
        <v>9653467424</v>
      </c>
      <c r="Q26" s="25">
        <v>2190802135</v>
      </c>
    </row>
    <row r="27" spans="1:17" ht="21.75" customHeight="1" x14ac:dyDescent="0.2">
      <c r="A27" s="8" t="s">
        <v>72</v>
      </c>
      <c r="C27" s="57">
        <v>16691183</v>
      </c>
      <c r="E27" s="88">
        <v>103533271677</v>
      </c>
      <c r="G27" s="88">
        <v>109672263748</v>
      </c>
      <c r="I27" s="88">
        <v>-6138992070</v>
      </c>
      <c r="K27" s="88">
        <v>16691183</v>
      </c>
      <c r="M27" s="88">
        <v>103533271677</v>
      </c>
      <c r="O27" s="88">
        <v>112231248695</v>
      </c>
      <c r="Q27" s="25">
        <v>-8697977017</v>
      </c>
    </row>
    <row r="28" spans="1:17" ht="21.75" customHeight="1" x14ac:dyDescent="0.2">
      <c r="A28" s="8" t="s">
        <v>85</v>
      </c>
      <c r="C28" s="57">
        <v>600000</v>
      </c>
      <c r="E28" s="88">
        <v>2407787910</v>
      </c>
      <c r="G28" s="88">
        <v>2136538212</v>
      </c>
      <c r="I28" s="88">
        <v>271249698</v>
      </c>
      <c r="K28" s="88">
        <v>600000</v>
      </c>
      <c r="M28" s="88">
        <v>2407787910</v>
      </c>
      <c r="O28" s="88">
        <v>2136538212</v>
      </c>
      <c r="Q28" s="25">
        <v>271249698</v>
      </c>
    </row>
    <row r="29" spans="1:17" ht="21.75" customHeight="1" x14ac:dyDescent="0.2">
      <c r="A29" s="8" t="s">
        <v>45</v>
      </c>
      <c r="C29" s="57">
        <v>14916299</v>
      </c>
      <c r="E29" s="88">
        <v>189940877338</v>
      </c>
      <c r="G29" s="88">
        <v>200685143820</v>
      </c>
      <c r="I29" s="88">
        <v>-10744266481</v>
      </c>
      <c r="K29" s="88">
        <v>14916299</v>
      </c>
      <c r="M29" s="88">
        <v>189940877338</v>
      </c>
      <c r="O29" s="88">
        <v>166686458891</v>
      </c>
      <c r="Q29" s="25">
        <v>23254418447</v>
      </c>
    </row>
    <row r="30" spans="1:17" ht="21.75" customHeight="1" x14ac:dyDescent="0.2">
      <c r="A30" s="8" t="s">
        <v>31</v>
      </c>
      <c r="C30" s="57">
        <v>969585</v>
      </c>
      <c r="E30" s="88">
        <v>62754057757</v>
      </c>
      <c r="G30" s="88">
        <v>49443759222</v>
      </c>
      <c r="I30" s="88">
        <v>13310298535</v>
      </c>
      <c r="K30" s="88">
        <v>969585</v>
      </c>
      <c r="M30" s="88">
        <v>62754057757</v>
      </c>
      <c r="O30" s="88">
        <v>49155913292</v>
      </c>
      <c r="Q30" s="25">
        <v>13598144465</v>
      </c>
    </row>
    <row r="31" spans="1:17" ht="21.75" customHeight="1" x14ac:dyDescent="0.2">
      <c r="A31" s="8" t="s">
        <v>65</v>
      </c>
      <c r="C31" s="57">
        <v>37755535</v>
      </c>
      <c r="E31" s="88">
        <v>64590660944</v>
      </c>
      <c r="G31" s="88">
        <v>69882516373</v>
      </c>
      <c r="I31" s="88">
        <v>-5291855428</v>
      </c>
      <c r="K31" s="88">
        <v>37755535</v>
      </c>
      <c r="M31" s="88">
        <v>64590660944</v>
      </c>
      <c r="O31" s="88">
        <v>78484283518</v>
      </c>
      <c r="Q31" s="25">
        <v>-13893622573</v>
      </c>
    </row>
    <row r="32" spans="1:17" ht="21.75" customHeight="1" x14ac:dyDescent="0.2">
      <c r="A32" s="8" t="s">
        <v>26</v>
      </c>
      <c r="C32" s="57">
        <v>1300000</v>
      </c>
      <c r="E32" s="88">
        <v>25651460250</v>
      </c>
      <c r="G32" s="88">
        <v>29334415500</v>
      </c>
      <c r="I32" s="88">
        <v>-3682955250</v>
      </c>
      <c r="K32" s="88">
        <v>1300000</v>
      </c>
      <c r="M32" s="88">
        <v>25651460250</v>
      </c>
      <c r="O32" s="88">
        <v>21942968953</v>
      </c>
      <c r="Q32" s="25">
        <v>3708491297</v>
      </c>
    </row>
    <row r="33" spans="1:17" ht="21.75" customHeight="1" x14ac:dyDescent="0.2">
      <c r="A33" s="8" t="s">
        <v>51</v>
      </c>
      <c r="C33" s="57">
        <v>88545000</v>
      </c>
      <c r="E33" s="88">
        <v>39608170762</v>
      </c>
      <c r="G33" s="88">
        <v>44625205725</v>
      </c>
      <c r="I33" s="88">
        <v>-5017034962</v>
      </c>
      <c r="K33" s="88">
        <v>88545000</v>
      </c>
      <c r="M33" s="88">
        <v>39608170762</v>
      </c>
      <c r="O33" s="88">
        <v>47134431502</v>
      </c>
      <c r="Q33" s="25">
        <v>-7526260739</v>
      </c>
    </row>
    <row r="34" spans="1:17" ht="21.75" customHeight="1" x14ac:dyDescent="0.2">
      <c r="A34" s="8" t="s">
        <v>33</v>
      </c>
      <c r="C34" s="57">
        <v>492825</v>
      </c>
      <c r="E34" s="88">
        <v>68217557256</v>
      </c>
      <c r="G34" s="88">
        <v>68217557256</v>
      </c>
      <c r="I34" s="88">
        <v>0</v>
      </c>
      <c r="K34" s="88">
        <v>492825</v>
      </c>
      <c r="M34" s="88">
        <v>68217557256</v>
      </c>
      <c r="O34" s="88">
        <v>57429199358</v>
      </c>
      <c r="Q34" s="25">
        <v>10788357898</v>
      </c>
    </row>
    <row r="35" spans="1:17" ht="21.75" customHeight="1" x14ac:dyDescent="0.2">
      <c r="A35" s="8" t="s">
        <v>71</v>
      </c>
      <c r="C35" s="57">
        <v>10265072</v>
      </c>
      <c r="E35" s="88">
        <v>171120993158</v>
      </c>
      <c r="G35" s="88">
        <v>191866613542</v>
      </c>
      <c r="I35" s="88">
        <v>-20745620383</v>
      </c>
      <c r="K35" s="88">
        <v>10265072</v>
      </c>
      <c r="M35" s="88">
        <v>171120993158</v>
      </c>
      <c r="O35" s="88">
        <v>164314828723</v>
      </c>
      <c r="Q35" s="25">
        <v>6806164435</v>
      </c>
    </row>
    <row r="36" spans="1:17" ht="21.75" customHeight="1" x14ac:dyDescent="0.2">
      <c r="A36" s="8" t="s">
        <v>57</v>
      </c>
      <c r="C36" s="57">
        <v>194</v>
      </c>
      <c r="E36" s="88">
        <v>9964337</v>
      </c>
      <c r="G36" s="88">
        <v>8907542</v>
      </c>
      <c r="I36" s="88">
        <v>1056795</v>
      </c>
      <c r="K36" s="88">
        <v>194</v>
      </c>
      <c r="M36" s="88">
        <v>9964337</v>
      </c>
      <c r="O36" s="88">
        <v>5515387</v>
      </c>
      <c r="Q36" s="25">
        <v>4448950</v>
      </c>
    </row>
    <row r="37" spans="1:17" ht="21.75" customHeight="1" x14ac:dyDescent="0.2">
      <c r="A37" s="8" t="s">
        <v>30</v>
      </c>
      <c r="C37" s="57">
        <v>2220194</v>
      </c>
      <c r="E37" s="88">
        <v>21628441687</v>
      </c>
      <c r="G37" s="88">
        <v>24850638102</v>
      </c>
      <c r="I37" s="88">
        <v>-3222196414</v>
      </c>
      <c r="K37" s="88">
        <v>2220194</v>
      </c>
      <c r="M37" s="88">
        <v>21628441687</v>
      </c>
      <c r="O37" s="88">
        <v>36472232442</v>
      </c>
      <c r="Q37" s="25">
        <v>-14843790754</v>
      </c>
    </row>
    <row r="38" spans="1:17" ht="21.75" customHeight="1" x14ac:dyDescent="0.2">
      <c r="A38" s="8" t="s">
        <v>23</v>
      </c>
      <c r="C38" s="57">
        <v>5000000</v>
      </c>
      <c r="E38" s="88">
        <v>15218905500</v>
      </c>
      <c r="G38" s="88">
        <v>15646347000</v>
      </c>
      <c r="I38" s="88">
        <v>-427441500</v>
      </c>
      <c r="K38" s="88">
        <v>5000000</v>
      </c>
      <c r="M38" s="88">
        <v>15218905500</v>
      </c>
      <c r="O38" s="88">
        <v>16215542245</v>
      </c>
      <c r="Q38" s="25">
        <v>-996636745</v>
      </c>
    </row>
    <row r="39" spans="1:17" ht="21.75" customHeight="1" x14ac:dyDescent="0.2">
      <c r="A39" s="8" t="s">
        <v>22</v>
      </c>
      <c r="C39" s="57">
        <v>26908702</v>
      </c>
      <c r="E39" s="88">
        <v>16396888871</v>
      </c>
      <c r="G39" s="88">
        <v>16396888871</v>
      </c>
      <c r="I39" s="88">
        <v>0</v>
      </c>
      <c r="K39" s="88">
        <v>26908702</v>
      </c>
      <c r="M39" s="88">
        <v>16396888871</v>
      </c>
      <c r="O39" s="88">
        <v>16821156000</v>
      </c>
      <c r="Q39" s="25">
        <v>-424267128</v>
      </c>
    </row>
    <row r="40" spans="1:17" ht="21.75" customHeight="1" x14ac:dyDescent="0.2">
      <c r="A40" s="8" t="s">
        <v>64</v>
      </c>
      <c r="C40" s="57">
        <v>8939982</v>
      </c>
      <c r="E40" s="88">
        <v>67095257758</v>
      </c>
      <c r="G40" s="88">
        <v>73735700497</v>
      </c>
      <c r="I40" s="88">
        <v>-6640442738</v>
      </c>
      <c r="K40" s="88">
        <v>8939982</v>
      </c>
      <c r="M40" s="88">
        <v>67095257758</v>
      </c>
      <c r="O40" s="88">
        <v>70800907017</v>
      </c>
      <c r="Q40" s="25">
        <v>-3705649258</v>
      </c>
    </row>
    <row r="41" spans="1:17" ht="21.75" customHeight="1" x14ac:dyDescent="0.2">
      <c r="A41" s="8" t="s">
        <v>61</v>
      </c>
      <c r="C41" s="57">
        <v>50723777</v>
      </c>
      <c r="E41" s="88">
        <v>511783000847</v>
      </c>
      <c r="G41" s="88">
        <v>543939821176</v>
      </c>
      <c r="I41" s="88">
        <v>-32156820328</v>
      </c>
      <c r="K41" s="88">
        <v>50723777</v>
      </c>
      <c r="M41" s="88">
        <v>511783000847</v>
      </c>
      <c r="O41" s="88">
        <v>501468166645</v>
      </c>
      <c r="Q41" s="25">
        <v>10314834202</v>
      </c>
    </row>
    <row r="42" spans="1:17" ht="21.75" customHeight="1" x14ac:dyDescent="0.2">
      <c r="A42" s="8" t="s">
        <v>44</v>
      </c>
      <c r="C42" s="57">
        <v>13000000</v>
      </c>
      <c r="E42" s="88">
        <v>36041270850</v>
      </c>
      <c r="G42" s="88">
        <v>37811673900</v>
      </c>
      <c r="I42" s="88">
        <v>-1770403050</v>
      </c>
      <c r="K42" s="88">
        <v>13000000</v>
      </c>
      <c r="M42" s="88">
        <v>36041270850</v>
      </c>
      <c r="O42" s="88">
        <v>47328935293</v>
      </c>
      <c r="Q42" s="25">
        <v>-11287664443</v>
      </c>
    </row>
    <row r="43" spans="1:17" ht="21.75" customHeight="1" x14ac:dyDescent="0.2">
      <c r="A43" s="8" t="s">
        <v>84</v>
      </c>
      <c r="C43" s="57">
        <v>440000</v>
      </c>
      <c r="E43" s="88">
        <v>4045783500</v>
      </c>
      <c r="G43" s="88">
        <v>3239498789</v>
      </c>
      <c r="I43" s="88">
        <v>806284711</v>
      </c>
      <c r="K43" s="88">
        <v>440000</v>
      </c>
      <c r="M43" s="88">
        <v>4045783500</v>
      </c>
      <c r="O43" s="88">
        <v>3239498789</v>
      </c>
      <c r="Q43" s="25">
        <v>806284711</v>
      </c>
    </row>
    <row r="44" spans="1:17" ht="21.75" customHeight="1" x14ac:dyDescent="0.2">
      <c r="A44" s="8" t="s">
        <v>54</v>
      </c>
      <c r="C44" s="57">
        <v>7265306</v>
      </c>
      <c r="E44" s="88">
        <v>129780731404</v>
      </c>
      <c r="G44" s="88">
        <v>141777389128</v>
      </c>
      <c r="I44" s="88">
        <v>-11996657723</v>
      </c>
      <c r="K44" s="88">
        <v>7265306</v>
      </c>
      <c r="M44" s="88">
        <v>129780731404</v>
      </c>
      <c r="O44" s="88">
        <v>129491867819</v>
      </c>
      <c r="Q44" s="25">
        <v>288863585</v>
      </c>
    </row>
    <row r="45" spans="1:17" ht="21.75" customHeight="1" x14ac:dyDescent="0.2">
      <c r="A45" s="8" t="s">
        <v>80</v>
      </c>
      <c r="C45" s="57">
        <v>1246255</v>
      </c>
      <c r="E45" s="88">
        <v>74082619008</v>
      </c>
      <c r="G45" s="88">
        <v>77365544432</v>
      </c>
      <c r="I45" s="88">
        <v>-3282925423</v>
      </c>
      <c r="K45" s="88">
        <v>1246255</v>
      </c>
      <c r="M45" s="88">
        <v>74082619008</v>
      </c>
      <c r="O45" s="88">
        <v>56568698563</v>
      </c>
      <c r="Q45" s="25">
        <v>17513920445</v>
      </c>
    </row>
    <row r="46" spans="1:17" ht="21.75" customHeight="1" x14ac:dyDescent="0.2">
      <c r="A46" s="8" t="s">
        <v>55</v>
      </c>
      <c r="C46" s="57">
        <v>355462266</v>
      </c>
      <c r="E46" s="88">
        <v>458644750641</v>
      </c>
      <c r="G46" s="88">
        <v>479138892041</v>
      </c>
      <c r="I46" s="88">
        <v>-20494141399</v>
      </c>
      <c r="K46" s="88">
        <v>355462266</v>
      </c>
      <c r="M46" s="88">
        <v>458644750641</v>
      </c>
      <c r="O46" s="88">
        <v>514537701544</v>
      </c>
      <c r="Q46" s="25">
        <v>-55892950902</v>
      </c>
    </row>
    <row r="47" spans="1:17" ht="21.75" customHeight="1" x14ac:dyDescent="0.2">
      <c r="A47" s="8" t="s">
        <v>29</v>
      </c>
      <c r="C47" s="57">
        <v>571647</v>
      </c>
      <c r="E47" s="88">
        <v>138794012310</v>
      </c>
      <c r="G47" s="88">
        <v>118763351373</v>
      </c>
      <c r="I47" s="88">
        <v>20030660937</v>
      </c>
      <c r="K47" s="88">
        <v>571647</v>
      </c>
      <c r="M47" s="88">
        <v>138794012310</v>
      </c>
      <c r="O47" s="88">
        <v>112063496983</v>
      </c>
      <c r="Q47" s="25">
        <v>26730515327</v>
      </c>
    </row>
    <row r="48" spans="1:17" ht="21.75" customHeight="1" x14ac:dyDescent="0.2">
      <c r="A48" s="8" t="s">
        <v>42</v>
      </c>
      <c r="C48" s="57">
        <v>1066666</v>
      </c>
      <c r="E48" s="88">
        <v>7326806620</v>
      </c>
      <c r="G48" s="88">
        <v>7496457714</v>
      </c>
      <c r="I48" s="88">
        <v>-169651093</v>
      </c>
      <c r="K48" s="88">
        <v>1066666</v>
      </c>
      <c r="M48" s="88">
        <v>7326806620</v>
      </c>
      <c r="O48" s="88">
        <v>5451167887</v>
      </c>
      <c r="Q48" s="25">
        <v>1875638733</v>
      </c>
    </row>
    <row r="49" spans="1:17" ht="21.75" customHeight="1" x14ac:dyDescent="0.2">
      <c r="A49" s="8" t="s">
        <v>82</v>
      </c>
      <c r="C49" s="57">
        <v>5855557</v>
      </c>
      <c r="E49" s="88">
        <v>42025572666</v>
      </c>
      <c r="G49" s="88">
        <v>41472424604</v>
      </c>
      <c r="I49" s="88">
        <v>553148062</v>
      </c>
      <c r="K49" s="88">
        <v>5855557</v>
      </c>
      <c r="M49" s="88">
        <v>42025572666</v>
      </c>
      <c r="O49" s="88">
        <v>41472424604</v>
      </c>
      <c r="Q49" s="25">
        <v>553148062</v>
      </c>
    </row>
    <row r="50" spans="1:17" ht="21.75" customHeight="1" x14ac:dyDescent="0.2">
      <c r="A50" s="8" t="s">
        <v>59</v>
      </c>
      <c r="C50" s="57">
        <v>4800000</v>
      </c>
      <c r="E50" s="88">
        <v>20450391840</v>
      </c>
      <c r="G50" s="88">
        <v>22135798600</v>
      </c>
      <c r="I50" s="88">
        <v>-1685406760</v>
      </c>
      <c r="K50" s="88">
        <v>4800000</v>
      </c>
      <c r="M50" s="88">
        <v>20450391840</v>
      </c>
      <c r="O50" s="88">
        <v>21977148216</v>
      </c>
      <c r="Q50" s="25">
        <v>-1526756376</v>
      </c>
    </row>
    <row r="51" spans="1:17" ht="21.75" customHeight="1" x14ac:dyDescent="0.2">
      <c r="A51" s="8" t="s">
        <v>81</v>
      </c>
      <c r="C51" s="57">
        <v>3600000</v>
      </c>
      <c r="E51" s="88">
        <v>11544499080</v>
      </c>
      <c r="G51" s="88">
        <v>10946949289</v>
      </c>
      <c r="I51" s="88">
        <v>597549791</v>
      </c>
      <c r="K51" s="88">
        <v>3600000</v>
      </c>
      <c r="M51" s="88">
        <v>11544499080</v>
      </c>
      <c r="O51" s="88">
        <v>10946949289</v>
      </c>
      <c r="Q51" s="25">
        <v>597549791</v>
      </c>
    </row>
    <row r="52" spans="1:17" ht="21.75" customHeight="1" x14ac:dyDescent="0.2">
      <c r="A52" s="8" t="s">
        <v>63</v>
      </c>
      <c r="C52" s="57">
        <v>10699098</v>
      </c>
      <c r="E52" s="88">
        <v>24067997024</v>
      </c>
      <c r="G52" s="88">
        <v>29428257961</v>
      </c>
      <c r="I52" s="88">
        <v>-5360260936</v>
      </c>
      <c r="K52" s="88">
        <v>10699098</v>
      </c>
      <c r="M52" s="88">
        <v>24067997024</v>
      </c>
      <c r="O52" s="88">
        <v>27816296973</v>
      </c>
      <c r="Q52" s="25">
        <v>-3748299948</v>
      </c>
    </row>
    <row r="53" spans="1:17" ht="21.75" customHeight="1" x14ac:dyDescent="0.2">
      <c r="A53" s="8" t="s">
        <v>58</v>
      </c>
      <c r="C53" s="57">
        <v>3400890</v>
      </c>
      <c r="E53" s="88">
        <v>26538139430</v>
      </c>
      <c r="G53" s="88">
        <v>30223053058</v>
      </c>
      <c r="I53" s="88">
        <v>-3684913627</v>
      </c>
      <c r="K53" s="88">
        <v>3400890</v>
      </c>
      <c r="M53" s="88">
        <v>26538139430</v>
      </c>
      <c r="O53" s="88">
        <v>19115779964</v>
      </c>
      <c r="Q53" s="25">
        <v>7422359466</v>
      </c>
    </row>
    <row r="54" spans="1:17" ht="21.75" customHeight="1" x14ac:dyDescent="0.2">
      <c r="A54" s="8" t="s">
        <v>41</v>
      </c>
      <c r="C54" s="57">
        <v>1184280</v>
      </c>
      <c r="E54" s="88">
        <v>5956801682</v>
      </c>
      <c r="G54" s="88">
        <v>6627824796</v>
      </c>
      <c r="I54" s="88">
        <v>-671023113</v>
      </c>
      <c r="K54" s="88">
        <v>1184280</v>
      </c>
      <c r="M54" s="88">
        <v>5956801682</v>
      </c>
      <c r="O54" s="88">
        <v>8486040173</v>
      </c>
      <c r="Q54" s="25">
        <v>-2529238490</v>
      </c>
    </row>
    <row r="55" spans="1:17" ht="21.75" customHeight="1" x14ac:dyDescent="0.2">
      <c r="A55" s="8" t="s">
        <v>47</v>
      </c>
      <c r="C55" s="57">
        <v>3918545</v>
      </c>
      <c r="E55" s="88">
        <v>40315626952</v>
      </c>
      <c r="G55" s="88">
        <v>47638658708</v>
      </c>
      <c r="I55" s="88">
        <v>-7323031755</v>
      </c>
      <c r="K55" s="88">
        <v>3918545</v>
      </c>
      <c r="M55" s="88">
        <v>40315626952</v>
      </c>
      <c r="O55" s="88">
        <v>40087908737</v>
      </c>
      <c r="Q55" s="25">
        <v>227718215</v>
      </c>
    </row>
    <row r="56" spans="1:17" ht="21.75" customHeight="1" x14ac:dyDescent="0.2">
      <c r="A56" s="8" t="s">
        <v>78</v>
      </c>
      <c r="C56" s="57">
        <v>5040002</v>
      </c>
      <c r="E56" s="88">
        <v>51102142678</v>
      </c>
      <c r="G56" s="88">
        <v>60420768696</v>
      </c>
      <c r="I56" s="88">
        <v>-9318626017</v>
      </c>
      <c r="K56" s="88">
        <v>5040002</v>
      </c>
      <c r="M56" s="88">
        <v>51102142678</v>
      </c>
      <c r="O56" s="88">
        <v>46677173973</v>
      </c>
      <c r="Q56" s="25">
        <v>4424968705</v>
      </c>
    </row>
    <row r="57" spans="1:17" ht="21.75" customHeight="1" x14ac:dyDescent="0.2">
      <c r="A57" s="8" t="s">
        <v>37</v>
      </c>
      <c r="C57" s="57">
        <v>2037812</v>
      </c>
      <c r="E57" s="88">
        <v>75315043351</v>
      </c>
      <c r="G57" s="88">
        <v>82273756017</v>
      </c>
      <c r="I57" s="88">
        <v>-6958712665</v>
      </c>
      <c r="K57" s="88">
        <v>2037812</v>
      </c>
      <c r="M57" s="88">
        <v>75315043351</v>
      </c>
      <c r="O57" s="88">
        <v>52829917443</v>
      </c>
      <c r="Q57" s="25">
        <v>22485125908</v>
      </c>
    </row>
    <row r="58" spans="1:17" ht="21.75" customHeight="1" x14ac:dyDescent="0.2">
      <c r="A58" s="8" t="s">
        <v>35</v>
      </c>
      <c r="C58" s="57">
        <v>8795966</v>
      </c>
      <c r="E58" s="88">
        <v>54472814914</v>
      </c>
      <c r="G58" s="88">
        <v>51674853313</v>
      </c>
      <c r="I58" s="88">
        <v>2797961601</v>
      </c>
      <c r="K58" s="88">
        <v>8795966</v>
      </c>
      <c r="M58" s="88">
        <v>54472814914</v>
      </c>
      <c r="O58" s="88">
        <v>44847587025</v>
      </c>
      <c r="Q58" s="25">
        <v>9625227889</v>
      </c>
    </row>
    <row r="59" spans="1:17" ht="21.75" customHeight="1" x14ac:dyDescent="0.2">
      <c r="A59" s="8" t="s">
        <v>70</v>
      </c>
      <c r="C59" s="57">
        <v>800000</v>
      </c>
      <c r="E59" s="88">
        <v>11968362000</v>
      </c>
      <c r="G59" s="88">
        <v>15553514037</v>
      </c>
      <c r="I59" s="88">
        <v>-3585152037</v>
      </c>
      <c r="K59" s="88">
        <v>800000</v>
      </c>
      <c r="M59" s="88">
        <v>11968362000</v>
      </c>
      <c r="O59" s="88">
        <v>12025409163</v>
      </c>
      <c r="Q59" s="25">
        <v>-57047163</v>
      </c>
    </row>
    <row r="60" spans="1:17" ht="21.75" customHeight="1" x14ac:dyDescent="0.2">
      <c r="A60" s="8" t="s">
        <v>50</v>
      </c>
      <c r="C60" s="57">
        <v>9568788</v>
      </c>
      <c r="E60" s="88">
        <v>72004732595</v>
      </c>
      <c r="G60" s="88">
        <v>76855777988</v>
      </c>
      <c r="I60" s="88">
        <v>-4851045392</v>
      </c>
      <c r="K60" s="88">
        <v>9568788</v>
      </c>
      <c r="M60" s="88">
        <v>72004732595</v>
      </c>
      <c r="O60" s="88">
        <v>42220772526</v>
      </c>
      <c r="Q60" s="25">
        <v>29783960069</v>
      </c>
    </row>
    <row r="61" spans="1:17" ht="21.75" customHeight="1" x14ac:dyDescent="0.2">
      <c r="A61" s="8" t="s">
        <v>67</v>
      </c>
      <c r="C61" s="57">
        <v>41994168</v>
      </c>
      <c r="E61" s="88">
        <v>54810269445</v>
      </c>
      <c r="G61" s="88">
        <v>59569119953</v>
      </c>
      <c r="I61" s="88">
        <v>-4758850507</v>
      </c>
      <c r="K61" s="88">
        <v>41994168</v>
      </c>
      <c r="M61" s="88">
        <v>54810269445</v>
      </c>
      <c r="O61" s="88">
        <v>62674539221</v>
      </c>
      <c r="Q61" s="25">
        <v>-7864269775</v>
      </c>
    </row>
    <row r="62" spans="1:17" ht="21.75" customHeight="1" x14ac:dyDescent="0.2">
      <c r="A62" s="8" t="s">
        <v>74</v>
      </c>
      <c r="C62" s="57">
        <v>281250</v>
      </c>
      <c r="E62" s="88">
        <v>4148916187</v>
      </c>
      <c r="G62" s="88">
        <v>5339912343</v>
      </c>
      <c r="I62" s="88">
        <v>-1190996155</v>
      </c>
      <c r="K62" s="88">
        <v>281250</v>
      </c>
      <c r="M62" s="88">
        <v>4148916187</v>
      </c>
      <c r="O62" s="88">
        <v>2414690535</v>
      </c>
      <c r="Q62" s="25">
        <v>1734225652</v>
      </c>
    </row>
    <row r="63" spans="1:17" ht="21.75" customHeight="1" x14ac:dyDescent="0.2">
      <c r="A63" s="8" t="s">
        <v>53</v>
      </c>
      <c r="C63" s="57">
        <v>1227620</v>
      </c>
      <c r="E63" s="88">
        <v>4649402668</v>
      </c>
      <c r="G63" s="88">
        <v>5831888543</v>
      </c>
      <c r="I63" s="88">
        <v>-1182485874</v>
      </c>
      <c r="K63" s="88">
        <v>1227620</v>
      </c>
      <c r="M63" s="88">
        <v>4649402668</v>
      </c>
      <c r="O63" s="88">
        <v>5502403312</v>
      </c>
      <c r="Q63" s="25">
        <v>-853000643</v>
      </c>
    </row>
    <row r="64" spans="1:17" ht="21.75" customHeight="1" x14ac:dyDescent="0.2">
      <c r="A64" s="8" t="s">
        <v>62</v>
      </c>
      <c r="C64" s="57">
        <v>1000000</v>
      </c>
      <c r="E64" s="88">
        <v>13141341000</v>
      </c>
      <c r="G64" s="88">
        <v>13916700000</v>
      </c>
      <c r="I64" s="88">
        <v>-775359000</v>
      </c>
      <c r="K64" s="88">
        <v>1000000</v>
      </c>
      <c r="M64" s="88">
        <v>13141341000</v>
      </c>
      <c r="O64" s="88">
        <v>14585231339</v>
      </c>
      <c r="Q64" s="25">
        <v>-1443890339</v>
      </c>
    </row>
    <row r="65" spans="1:17" ht="21.75" customHeight="1" x14ac:dyDescent="0.2">
      <c r="A65" s="8" t="s">
        <v>294</v>
      </c>
      <c r="C65" s="57">
        <v>81667000</v>
      </c>
      <c r="E65" s="88">
        <v>5062050186</v>
      </c>
      <c r="G65" s="88">
        <v>-273015716</v>
      </c>
      <c r="I65" s="88">
        <v>5335065902</v>
      </c>
      <c r="K65" s="88">
        <v>81667000</v>
      </c>
      <c r="M65" s="88">
        <v>5062050186</v>
      </c>
      <c r="O65" s="88">
        <v>-273015716</v>
      </c>
      <c r="Q65" s="25">
        <v>5335065902</v>
      </c>
    </row>
    <row r="66" spans="1:17" ht="21.75" customHeight="1" x14ac:dyDescent="0.2">
      <c r="A66" s="8" t="s">
        <v>262</v>
      </c>
      <c r="C66" s="57">
        <v>81179000</v>
      </c>
      <c r="E66" s="88">
        <v>1217371446</v>
      </c>
      <c r="G66" s="88">
        <v>-2575034986</v>
      </c>
      <c r="I66" s="88">
        <v>3792406432</v>
      </c>
      <c r="K66" s="88">
        <v>81179000</v>
      </c>
      <c r="M66" s="88">
        <v>1217371446</v>
      </c>
      <c r="O66" s="88">
        <v>-3095635541</v>
      </c>
      <c r="Q66" s="25">
        <v>4313006987</v>
      </c>
    </row>
    <row r="67" spans="1:17" ht="21.75" customHeight="1" x14ac:dyDescent="0.2">
      <c r="A67" s="8" t="s">
        <v>295</v>
      </c>
      <c r="C67" s="57">
        <v>2579000</v>
      </c>
      <c r="E67" s="88">
        <v>188218521</v>
      </c>
      <c r="G67" s="88">
        <v>-53842927</v>
      </c>
      <c r="I67" s="88">
        <v>242061448</v>
      </c>
      <c r="K67" s="88">
        <v>2579000</v>
      </c>
      <c r="M67" s="88">
        <v>188218521</v>
      </c>
      <c r="O67" s="88">
        <v>-53842927</v>
      </c>
      <c r="Q67" s="25">
        <v>242061448</v>
      </c>
    </row>
    <row r="68" spans="1:17" ht="21.75" customHeight="1" x14ac:dyDescent="0.2">
      <c r="A68" s="8" t="s">
        <v>296</v>
      </c>
      <c r="C68" s="57">
        <v>35888000</v>
      </c>
      <c r="E68" s="88">
        <v>4341329819</v>
      </c>
      <c r="G68" s="88">
        <v>4234156638</v>
      </c>
      <c r="I68" s="88">
        <v>107173181</v>
      </c>
      <c r="K68" s="88">
        <v>35888000</v>
      </c>
      <c r="M68" s="88">
        <v>4341329819</v>
      </c>
      <c r="O68" s="88">
        <v>4234156638</v>
      </c>
      <c r="Q68" s="25">
        <v>107173181</v>
      </c>
    </row>
    <row r="69" spans="1:17" ht="21.75" customHeight="1" x14ac:dyDescent="0.2">
      <c r="A69" s="8" t="s">
        <v>297</v>
      </c>
      <c r="C69" s="57">
        <v>5808000</v>
      </c>
      <c r="E69" s="88">
        <v>46452035</v>
      </c>
      <c r="G69" s="88">
        <v>-83956417</v>
      </c>
      <c r="I69" s="88">
        <v>130408452</v>
      </c>
      <c r="K69" s="88">
        <v>5808000</v>
      </c>
      <c r="M69" s="88">
        <v>46452035</v>
      </c>
      <c r="O69" s="88">
        <v>-83956417</v>
      </c>
      <c r="Q69" s="25">
        <v>130408452</v>
      </c>
    </row>
    <row r="70" spans="1:17" ht="21.75" customHeight="1" x14ac:dyDescent="0.2">
      <c r="A70" s="8" t="s">
        <v>298</v>
      </c>
      <c r="C70" s="57">
        <v>2000000</v>
      </c>
      <c r="E70" s="88">
        <v>55985580</v>
      </c>
      <c r="G70" s="88">
        <v>5969615</v>
      </c>
      <c r="I70" s="88">
        <v>50015965</v>
      </c>
      <c r="K70" s="88">
        <v>2000000</v>
      </c>
      <c r="M70" s="88">
        <v>55985580</v>
      </c>
      <c r="O70" s="88">
        <v>5969615</v>
      </c>
      <c r="Q70" s="25">
        <v>50015965</v>
      </c>
    </row>
    <row r="71" spans="1:17" ht="21.75" customHeight="1" x14ac:dyDescent="0.2">
      <c r="A71" s="10" t="s">
        <v>299</v>
      </c>
      <c r="B71" s="65"/>
      <c r="C71" s="59">
        <v>10050000</v>
      </c>
      <c r="D71" s="92"/>
      <c r="E71" s="89">
        <v>442086133</v>
      </c>
      <c r="F71" s="93"/>
      <c r="G71" s="89">
        <v>227706739</v>
      </c>
      <c r="H71" s="93"/>
      <c r="I71" s="89">
        <v>214379394</v>
      </c>
      <c r="J71" s="93"/>
      <c r="K71" s="89">
        <v>10050000</v>
      </c>
      <c r="L71" s="93"/>
      <c r="M71" s="89">
        <v>442086133</v>
      </c>
      <c r="N71" s="93"/>
      <c r="O71" s="89">
        <v>227706739</v>
      </c>
      <c r="P71" s="92"/>
      <c r="Q71" s="26">
        <v>214379394</v>
      </c>
    </row>
    <row r="72" spans="1:17" ht="21.75" customHeight="1" thickBot="1" x14ac:dyDescent="0.25">
      <c r="A72" s="20" t="s">
        <v>86</v>
      </c>
      <c r="C72" s="117">
        <f>SUM(C9:D71)</f>
        <v>1046297975</v>
      </c>
      <c r="D72" s="118"/>
      <c r="E72" s="119">
        <f>SUM(E9:F71)</f>
        <v>3510892278367</v>
      </c>
      <c r="F72" s="120"/>
      <c r="G72" s="119">
        <f>SUM(G9:H71)</f>
        <v>3686406687878</v>
      </c>
      <c r="H72" s="120"/>
      <c r="I72" s="119">
        <f>SUM(I9:J71)</f>
        <v>-175514409478</v>
      </c>
      <c r="J72" s="120"/>
      <c r="K72" s="119">
        <f>SUM(K9:L71)</f>
        <v>1046297975</v>
      </c>
      <c r="L72" s="120"/>
      <c r="M72" s="119">
        <f>SUM(M9:N71)</f>
        <v>3510892278367</v>
      </c>
      <c r="N72" s="120"/>
      <c r="O72" s="117">
        <f>SUM(O9:P71)</f>
        <v>3283533153575</v>
      </c>
      <c r="P72" s="118"/>
      <c r="Q72" s="27">
        <f>SUM(Q9:Q71)</f>
        <v>227359124805</v>
      </c>
    </row>
    <row r="73" spans="1:17" ht="21.75" customHeight="1" thickTop="1" x14ac:dyDescent="0.2">
      <c r="A73" s="61"/>
      <c r="C73" s="62"/>
      <c r="D73" s="62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62"/>
      <c r="P73" s="62"/>
      <c r="Q73" s="91"/>
    </row>
  </sheetData>
  <mergeCells count="14">
    <mergeCell ref="A1:Q1"/>
    <mergeCell ref="A2:Q2"/>
    <mergeCell ref="A3:Q3"/>
    <mergeCell ref="A5:Q5"/>
    <mergeCell ref="A7:A8"/>
    <mergeCell ref="C7:I7"/>
    <mergeCell ref="K7:Q7"/>
    <mergeCell ref="O72:P72"/>
    <mergeCell ref="C72:D72"/>
    <mergeCell ref="M72:N72"/>
    <mergeCell ref="K72:L72"/>
    <mergeCell ref="I72:J72"/>
    <mergeCell ref="G72:H72"/>
    <mergeCell ref="E72:F72"/>
  </mergeCells>
  <printOptions horizontalCentered="1"/>
  <pageMargins left="0.14000000000000001" right="0.14000000000000001" top="0" bottom="0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82"/>
  <sheetViews>
    <sheetView rightToLeft="1" view="pageBreakPreview" topLeftCell="A70" zoomScale="82" zoomScaleNormal="100" zoomScaleSheetLayoutView="82" workbookViewId="0">
      <selection activeCell="X79" sqref="X79:AB82"/>
    </sheetView>
  </sheetViews>
  <sheetFormatPr defaultRowHeight="12.75" x14ac:dyDescent="0.2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9.140625" bestFit="1" customWidth="1"/>
    <col min="9" max="9" width="1.28515625" customWidth="1"/>
    <col min="10" max="10" width="19.140625" bestFit="1" customWidth="1"/>
    <col min="11" max="11" width="1.28515625" customWidth="1"/>
    <col min="12" max="12" width="12" bestFit="1" customWidth="1"/>
    <col min="13" max="13" width="1.28515625" customWidth="1"/>
    <col min="14" max="14" width="16.140625" bestFit="1" customWidth="1"/>
    <col min="15" max="15" width="1.28515625" customWidth="1"/>
    <col min="16" max="16" width="13.28515625" bestFit="1" customWidth="1"/>
    <col min="17" max="17" width="1.28515625" customWidth="1"/>
    <col min="18" max="18" width="17.7109375" bestFit="1" customWidth="1"/>
    <col min="19" max="19" width="1.28515625" customWidth="1"/>
    <col min="20" max="20" width="13.28515625" bestFit="1" customWidth="1"/>
    <col min="21" max="21" width="1.28515625" customWidth="1"/>
    <col min="22" max="22" width="17.5703125" bestFit="1" customWidth="1"/>
    <col min="23" max="23" width="1.28515625" customWidth="1"/>
    <col min="24" max="24" width="19.42578125" bestFit="1" customWidth="1"/>
    <col min="25" max="25" width="1.28515625" customWidth="1"/>
    <col min="26" max="26" width="19.140625" bestFit="1" customWidth="1"/>
    <col min="27" max="27" width="1.28515625" customWidth="1"/>
    <col min="28" max="28" width="10.140625" style="48" customWidth="1"/>
    <col min="29" max="29" width="0.28515625" customWidth="1"/>
    <col min="30" max="30" width="15.140625" bestFit="1" customWidth="1"/>
    <col min="31" max="31" width="13.42578125" bestFit="1" customWidth="1"/>
    <col min="32" max="32" width="16.140625" bestFit="1" customWidth="1"/>
  </cols>
  <sheetData>
    <row r="1" spans="1:32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32" ht="21.75" customHeight="1" x14ac:dyDescent="0.2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32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32" ht="14.45" customHeight="1" x14ac:dyDescent="0.2">
      <c r="A4" s="1" t="s">
        <v>3</v>
      </c>
      <c r="B4" s="105" t="s">
        <v>4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</row>
    <row r="5" spans="1:32" ht="14.45" customHeight="1" x14ac:dyDescent="0.2">
      <c r="A5" s="105" t="s">
        <v>5</v>
      </c>
      <c r="B5" s="105"/>
      <c r="C5" s="105" t="s">
        <v>6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</row>
    <row r="6" spans="1:32" ht="14.45" customHeight="1" x14ac:dyDescent="0.2">
      <c r="F6" s="102" t="s">
        <v>7</v>
      </c>
      <c r="G6" s="102"/>
      <c r="H6" s="102"/>
      <c r="I6" s="102"/>
      <c r="J6" s="102"/>
      <c r="L6" s="102" t="s">
        <v>8</v>
      </c>
      <c r="M6" s="102"/>
      <c r="N6" s="102"/>
      <c r="O6" s="102"/>
      <c r="P6" s="102"/>
      <c r="Q6" s="102"/>
      <c r="R6" s="102"/>
      <c r="T6" s="102" t="s">
        <v>9</v>
      </c>
      <c r="U6" s="102"/>
      <c r="V6" s="102"/>
      <c r="W6" s="102"/>
      <c r="X6" s="102"/>
      <c r="Y6" s="102"/>
      <c r="Z6" s="102"/>
      <c r="AA6" s="102"/>
      <c r="AB6" s="102"/>
    </row>
    <row r="7" spans="1:32" ht="14.45" customHeight="1" x14ac:dyDescent="0.2">
      <c r="F7" s="3"/>
      <c r="G7" s="3"/>
      <c r="H7" s="3"/>
      <c r="I7" s="3"/>
      <c r="J7" s="3"/>
      <c r="L7" s="101" t="s">
        <v>10</v>
      </c>
      <c r="M7" s="101"/>
      <c r="N7" s="101"/>
      <c r="O7" s="3"/>
      <c r="P7" s="101" t="s">
        <v>11</v>
      </c>
      <c r="Q7" s="101"/>
      <c r="R7" s="101"/>
      <c r="T7" s="3"/>
      <c r="U7" s="3"/>
      <c r="V7" s="3"/>
      <c r="W7" s="3"/>
      <c r="X7" s="3"/>
      <c r="Y7" s="3"/>
      <c r="Z7" s="3"/>
      <c r="AA7" s="3"/>
      <c r="AB7" s="43"/>
    </row>
    <row r="8" spans="1:32" ht="40.5" customHeight="1" x14ac:dyDescent="0.2">
      <c r="A8" s="102" t="s">
        <v>12</v>
      </c>
      <c r="B8" s="102"/>
      <c r="C8" s="102"/>
      <c r="E8" s="102" t="s">
        <v>13</v>
      </c>
      <c r="F8" s="10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19" t="s">
        <v>18</v>
      </c>
    </row>
    <row r="9" spans="1:32" ht="21.75" customHeight="1" x14ac:dyDescent="0.2">
      <c r="A9" s="103" t="s">
        <v>19</v>
      </c>
      <c r="B9" s="103"/>
      <c r="C9" s="103"/>
      <c r="E9" s="104">
        <v>2000000</v>
      </c>
      <c r="F9" s="104"/>
      <c r="H9" s="6">
        <v>860219300</v>
      </c>
      <c r="J9" s="6">
        <v>2371389210</v>
      </c>
      <c r="L9" s="6">
        <v>0</v>
      </c>
      <c r="N9" s="6">
        <v>0</v>
      </c>
      <c r="P9" s="6">
        <v>0</v>
      </c>
      <c r="R9" s="6">
        <v>0</v>
      </c>
      <c r="T9" s="6">
        <v>0</v>
      </c>
      <c r="V9" s="6">
        <v>0</v>
      </c>
      <c r="X9" s="6">
        <v>0</v>
      </c>
      <c r="Z9" s="6">
        <v>0</v>
      </c>
      <c r="AB9" s="44">
        <v>0</v>
      </c>
      <c r="AD9" s="23"/>
      <c r="AF9" s="23"/>
    </row>
    <row r="10" spans="1:32" ht="21.75" customHeight="1" x14ac:dyDescent="0.2">
      <c r="A10" s="96" t="s">
        <v>20</v>
      </c>
      <c r="B10" s="96"/>
      <c r="C10" s="96"/>
      <c r="E10" s="97">
        <v>2042336</v>
      </c>
      <c r="F10" s="97"/>
      <c r="H10" s="9">
        <v>10422388327</v>
      </c>
      <c r="J10" s="9">
        <v>12688650630</v>
      </c>
      <c r="L10" s="9">
        <v>0</v>
      </c>
      <c r="N10" s="9">
        <v>0</v>
      </c>
      <c r="P10" s="9">
        <v>0</v>
      </c>
      <c r="R10" s="9">
        <v>0</v>
      </c>
      <c r="T10" s="9">
        <v>2042336</v>
      </c>
      <c r="V10" s="9">
        <v>5990</v>
      </c>
      <c r="X10" s="9">
        <v>10422388327</v>
      </c>
      <c r="Z10" s="9">
        <v>12160802763</v>
      </c>
      <c r="AB10" s="45">
        <v>0.34</v>
      </c>
      <c r="AD10" s="23"/>
      <c r="AF10" s="23"/>
    </row>
    <row r="11" spans="1:32" ht="21.75" customHeight="1" x14ac:dyDescent="0.2">
      <c r="A11" s="96" t="s">
        <v>21</v>
      </c>
      <c r="B11" s="96"/>
      <c r="C11" s="96"/>
      <c r="E11" s="97">
        <v>15504861</v>
      </c>
      <c r="F11" s="97"/>
      <c r="H11" s="9">
        <v>30838393286</v>
      </c>
      <c r="J11" s="9">
        <v>28050944880.230999</v>
      </c>
      <c r="L11" s="9">
        <v>0</v>
      </c>
      <c r="N11" s="9">
        <v>0</v>
      </c>
      <c r="P11" s="9">
        <v>-15504861</v>
      </c>
      <c r="R11" s="9">
        <v>25893180144</v>
      </c>
      <c r="T11" s="9">
        <v>0</v>
      </c>
      <c r="V11" s="9">
        <v>0</v>
      </c>
      <c r="X11" s="9">
        <v>0</v>
      </c>
      <c r="Z11" s="9">
        <v>0</v>
      </c>
      <c r="AB11" s="45">
        <v>0</v>
      </c>
      <c r="AD11" s="23"/>
      <c r="AF11" s="23"/>
    </row>
    <row r="12" spans="1:32" ht="21.75" customHeight="1" x14ac:dyDescent="0.2">
      <c r="A12" s="96" t="s">
        <v>22</v>
      </c>
      <c r="B12" s="96"/>
      <c r="C12" s="96"/>
      <c r="E12" s="97">
        <v>26908702</v>
      </c>
      <c r="F12" s="97"/>
      <c r="H12" s="9">
        <v>16821156000</v>
      </c>
      <c r="J12" s="9">
        <v>16396888871.7603</v>
      </c>
      <c r="L12" s="9">
        <v>0</v>
      </c>
      <c r="N12" s="9">
        <v>0</v>
      </c>
      <c r="P12" s="9">
        <v>0</v>
      </c>
      <c r="R12" s="9">
        <v>0</v>
      </c>
      <c r="T12" s="9">
        <v>26908702</v>
      </c>
      <c r="V12" s="9">
        <v>613</v>
      </c>
      <c r="X12" s="9">
        <v>16821156000</v>
      </c>
      <c r="Z12" s="9">
        <v>16396888871</v>
      </c>
      <c r="AB12" s="45">
        <v>0.46</v>
      </c>
      <c r="AD12" s="23"/>
      <c r="AF12" s="23"/>
    </row>
    <row r="13" spans="1:32" ht="21.75" customHeight="1" x14ac:dyDescent="0.2">
      <c r="A13" s="96" t="s">
        <v>23</v>
      </c>
      <c r="B13" s="96"/>
      <c r="C13" s="96"/>
      <c r="E13" s="97">
        <v>5000000</v>
      </c>
      <c r="F13" s="97"/>
      <c r="H13" s="9">
        <v>16215542245</v>
      </c>
      <c r="J13" s="9">
        <v>15646347000</v>
      </c>
      <c r="L13" s="9">
        <v>0</v>
      </c>
      <c r="N13" s="9">
        <v>0</v>
      </c>
      <c r="P13" s="9">
        <v>0</v>
      </c>
      <c r="R13" s="9">
        <v>0</v>
      </c>
      <c r="T13" s="9">
        <v>5000000</v>
      </c>
      <c r="V13" s="9">
        <v>3062</v>
      </c>
      <c r="X13" s="9">
        <v>16215542245</v>
      </c>
      <c r="Z13" s="9">
        <v>15218905500</v>
      </c>
      <c r="AB13" s="45">
        <v>0.43</v>
      </c>
      <c r="AD13" s="23"/>
      <c r="AF13" s="23"/>
    </row>
    <row r="14" spans="1:32" ht="21.75" customHeight="1" x14ac:dyDescent="0.2">
      <c r="A14" s="96" t="s">
        <v>24</v>
      </c>
      <c r="B14" s="96"/>
      <c r="C14" s="96"/>
      <c r="E14" s="97">
        <v>246072</v>
      </c>
      <c r="F14" s="97"/>
      <c r="H14" s="9">
        <v>1951556163</v>
      </c>
      <c r="J14" s="9">
        <v>1978877681.244</v>
      </c>
      <c r="L14" s="9">
        <v>0</v>
      </c>
      <c r="N14" s="9">
        <v>0</v>
      </c>
      <c r="P14" s="9">
        <v>-246072</v>
      </c>
      <c r="R14" s="9">
        <v>1969093396</v>
      </c>
      <c r="T14" s="9">
        <v>0</v>
      </c>
      <c r="V14" s="9">
        <v>0</v>
      </c>
      <c r="X14" s="9">
        <v>0</v>
      </c>
      <c r="Z14" s="9">
        <v>0</v>
      </c>
      <c r="AB14" s="45">
        <v>0</v>
      </c>
      <c r="AD14" s="23"/>
      <c r="AF14" s="23"/>
    </row>
    <row r="15" spans="1:32" ht="21.75" customHeight="1" x14ac:dyDescent="0.2">
      <c r="A15" s="96" t="s">
        <v>25</v>
      </c>
      <c r="B15" s="96"/>
      <c r="C15" s="96"/>
      <c r="E15" s="97">
        <v>19029218</v>
      </c>
      <c r="F15" s="97"/>
      <c r="H15" s="9">
        <v>93908841588</v>
      </c>
      <c r="J15" s="9">
        <v>90380620062.556198</v>
      </c>
      <c r="L15" s="9">
        <v>0</v>
      </c>
      <c r="N15" s="9">
        <v>0</v>
      </c>
      <c r="P15" s="9">
        <v>-400000</v>
      </c>
      <c r="R15" s="9">
        <v>1935614174</v>
      </c>
      <c r="T15" s="9">
        <v>18629218</v>
      </c>
      <c r="V15" s="9">
        <v>4870</v>
      </c>
      <c r="X15" s="9">
        <v>91934848930</v>
      </c>
      <c r="Z15" s="9">
        <v>90184482124</v>
      </c>
      <c r="AB15" s="45">
        <v>2.5299999999999998</v>
      </c>
      <c r="AD15" s="23"/>
      <c r="AF15" s="23"/>
    </row>
    <row r="16" spans="1:32" ht="21.75" customHeight="1" x14ac:dyDescent="0.2">
      <c r="A16" s="96" t="s">
        <v>26</v>
      </c>
      <c r="B16" s="96"/>
      <c r="C16" s="96"/>
      <c r="E16" s="97">
        <v>1300000</v>
      </c>
      <c r="F16" s="97"/>
      <c r="H16" s="9">
        <v>22071154154</v>
      </c>
      <c r="J16" s="9">
        <v>29334415500</v>
      </c>
      <c r="L16" s="9">
        <v>0</v>
      </c>
      <c r="N16" s="9">
        <v>0</v>
      </c>
      <c r="P16" s="9">
        <v>0</v>
      </c>
      <c r="R16" s="9">
        <v>0</v>
      </c>
      <c r="T16" s="9">
        <v>1300000</v>
      </c>
      <c r="V16" s="9">
        <v>19850</v>
      </c>
      <c r="X16" s="9">
        <v>22071154154</v>
      </c>
      <c r="Z16" s="9">
        <v>25651460250</v>
      </c>
      <c r="AB16" s="45">
        <v>0.72</v>
      </c>
      <c r="AD16" s="23"/>
      <c r="AF16" s="23"/>
    </row>
    <row r="17" spans="1:32" ht="21.75" customHeight="1" x14ac:dyDescent="0.2">
      <c r="A17" s="96" t="s">
        <v>27</v>
      </c>
      <c r="B17" s="96"/>
      <c r="C17" s="96"/>
      <c r="E17" s="97">
        <v>2400000</v>
      </c>
      <c r="F17" s="97"/>
      <c r="H17" s="9">
        <v>30485440737</v>
      </c>
      <c r="J17" s="9">
        <v>29344356000</v>
      </c>
      <c r="L17" s="9">
        <v>0</v>
      </c>
      <c r="N17" s="9">
        <v>0</v>
      </c>
      <c r="P17" s="9">
        <v>0</v>
      </c>
      <c r="R17" s="9">
        <v>0</v>
      </c>
      <c r="T17" s="9">
        <v>2400000</v>
      </c>
      <c r="V17" s="9">
        <v>10940</v>
      </c>
      <c r="X17" s="9">
        <v>30485440737</v>
      </c>
      <c r="Z17" s="9">
        <v>26099776800</v>
      </c>
      <c r="AB17" s="45">
        <v>0.73</v>
      </c>
      <c r="AD17" s="23"/>
      <c r="AF17" s="23"/>
    </row>
    <row r="18" spans="1:32" ht="21.75" customHeight="1" x14ac:dyDescent="0.2">
      <c r="A18" s="96" t="s">
        <v>28</v>
      </c>
      <c r="B18" s="96"/>
      <c r="C18" s="96"/>
      <c r="E18" s="97">
        <v>161737</v>
      </c>
      <c r="F18" s="97"/>
      <c r="H18" s="9">
        <v>5796147486</v>
      </c>
      <c r="J18" s="9">
        <v>9996968660.3729992</v>
      </c>
      <c r="L18" s="9">
        <v>0</v>
      </c>
      <c r="N18" s="9">
        <v>0</v>
      </c>
      <c r="P18" s="9">
        <v>0</v>
      </c>
      <c r="R18" s="9">
        <v>0</v>
      </c>
      <c r="T18" s="9">
        <v>161737</v>
      </c>
      <c r="V18" s="9">
        <v>73670</v>
      </c>
      <c r="X18" s="9">
        <v>5796147486</v>
      </c>
      <c r="Z18" s="9">
        <v>11844269559.4995</v>
      </c>
      <c r="AB18" s="45">
        <v>0.33</v>
      </c>
      <c r="AD18" s="23"/>
      <c r="AF18" s="23"/>
    </row>
    <row r="19" spans="1:32" ht="21.75" customHeight="1" x14ac:dyDescent="0.2">
      <c r="A19" s="96" t="s">
        <v>29</v>
      </c>
      <c r="B19" s="96"/>
      <c r="C19" s="96"/>
      <c r="E19" s="97">
        <v>571647</v>
      </c>
      <c r="F19" s="97"/>
      <c r="H19" s="9">
        <v>112063496983</v>
      </c>
      <c r="J19" s="9">
        <v>118763351373.14999</v>
      </c>
      <c r="L19" s="9">
        <v>0</v>
      </c>
      <c r="N19" s="9">
        <v>0</v>
      </c>
      <c r="P19" s="9">
        <v>0</v>
      </c>
      <c r="R19" s="9">
        <v>0</v>
      </c>
      <c r="T19" s="9">
        <v>571647</v>
      </c>
      <c r="V19" s="9">
        <v>244250</v>
      </c>
      <c r="X19" s="9">
        <v>112063496983</v>
      </c>
      <c r="Z19" s="9">
        <v>138794012310.487</v>
      </c>
      <c r="AB19" s="45">
        <v>3.9</v>
      </c>
      <c r="AD19" s="23"/>
      <c r="AF19" s="23"/>
    </row>
    <row r="20" spans="1:32" ht="21.75" customHeight="1" x14ac:dyDescent="0.2">
      <c r="A20" s="96" t="s">
        <v>30</v>
      </c>
      <c r="B20" s="96"/>
      <c r="C20" s="96"/>
      <c r="E20" s="97">
        <v>2220194</v>
      </c>
      <c r="F20" s="97"/>
      <c r="H20" s="9">
        <v>41341274363</v>
      </c>
      <c r="J20" s="9">
        <v>24850638102.582001</v>
      </c>
      <c r="L20" s="9">
        <v>0</v>
      </c>
      <c r="N20" s="9">
        <v>0</v>
      </c>
      <c r="P20" s="9">
        <v>0</v>
      </c>
      <c r="R20" s="9">
        <v>0</v>
      </c>
      <c r="T20" s="9">
        <v>2220194</v>
      </c>
      <c r="V20" s="9">
        <v>9800</v>
      </c>
      <c r="X20" s="9">
        <v>41341274363</v>
      </c>
      <c r="Z20" s="9">
        <v>21628441687</v>
      </c>
      <c r="AB20" s="45">
        <v>0.61</v>
      </c>
      <c r="AD20" s="23"/>
      <c r="AF20" s="23"/>
    </row>
    <row r="21" spans="1:32" ht="21.75" customHeight="1" x14ac:dyDescent="0.2">
      <c r="A21" s="96" t="s">
        <v>31</v>
      </c>
      <c r="B21" s="96"/>
      <c r="C21" s="96"/>
      <c r="E21" s="97">
        <v>969585</v>
      </c>
      <c r="F21" s="97"/>
      <c r="H21" s="9">
        <v>60611626608</v>
      </c>
      <c r="J21" s="9">
        <v>49443759222.525002</v>
      </c>
      <c r="L21" s="9">
        <v>0</v>
      </c>
      <c r="N21" s="9">
        <v>0</v>
      </c>
      <c r="P21" s="9">
        <v>0</v>
      </c>
      <c r="R21" s="9">
        <v>0</v>
      </c>
      <c r="T21" s="9">
        <v>969585</v>
      </c>
      <c r="V21" s="9">
        <v>65110</v>
      </c>
      <c r="X21" s="9">
        <v>60611626608</v>
      </c>
      <c r="Z21" s="9">
        <v>62754057757</v>
      </c>
      <c r="AB21" s="45">
        <v>1.76</v>
      </c>
      <c r="AD21" s="23"/>
      <c r="AF21" s="23"/>
    </row>
    <row r="22" spans="1:32" ht="21.75" customHeight="1" x14ac:dyDescent="0.2">
      <c r="A22" s="96" t="s">
        <v>32</v>
      </c>
      <c r="B22" s="96"/>
      <c r="C22" s="96"/>
      <c r="E22" s="97">
        <v>301535</v>
      </c>
      <c r="F22" s="97"/>
      <c r="H22" s="9">
        <v>52503972250</v>
      </c>
      <c r="J22" s="9">
        <v>50491349004.037498</v>
      </c>
      <c r="L22" s="9">
        <v>0</v>
      </c>
      <c r="N22" s="9">
        <v>0</v>
      </c>
      <c r="P22" s="9">
        <v>-301535</v>
      </c>
      <c r="R22" s="9">
        <v>54939503551</v>
      </c>
      <c r="T22" s="9">
        <v>0</v>
      </c>
      <c r="V22" s="9">
        <v>0</v>
      </c>
      <c r="X22" s="9">
        <v>0</v>
      </c>
      <c r="Z22" s="9">
        <v>0</v>
      </c>
      <c r="AB22" s="45">
        <v>0</v>
      </c>
      <c r="AD22" s="23"/>
      <c r="AF22" s="23"/>
    </row>
    <row r="23" spans="1:32" ht="21.75" customHeight="1" x14ac:dyDescent="0.2">
      <c r="A23" s="96" t="s">
        <v>33</v>
      </c>
      <c r="B23" s="96"/>
      <c r="C23" s="96"/>
      <c r="E23" s="97">
        <v>492825</v>
      </c>
      <c r="F23" s="97"/>
      <c r="H23" s="9">
        <v>57429199358</v>
      </c>
      <c r="J23" s="9">
        <v>68217557256.5625</v>
      </c>
      <c r="L23" s="9">
        <v>0</v>
      </c>
      <c r="N23" s="9">
        <v>0</v>
      </c>
      <c r="P23" s="9">
        <v>0</v>
      </c>
      <c r="R23" s="9">
        <v>0</v>
      </c>
      <c r="T23" s="9">
        <v>492825</v>
      </c>
      <c r="V23" s="9">
        <v>139250</v>
      </c>
      <c r="X23" s="9">
        <v>57429199358</v>
      </c>
      <c r="Z23" s="9">
        <v>68217557256</v>
      </c>
      <c r="AB23" s="45">
        <v>1.92</v>
      </c>
      <c r="AD23" s="23"/>
      <c r="AF23" s="23"/>
    </row>
    <row r="24" spans="1:32" ht="21.75" customHeight="1" x14ac:dyDescent="0.2">
      <c r="A24" s="96" t="s">
        <v>34</v>
      </c>
      <c r="B24" s="96"/>
      <c r="C24" s="96"/>
      <c r="E24" s="97">
        <v>910000</v>
      </c>
      <c r="F24" s="97"/>
      <c r="H24" s="9">
        <v>29586983945</v>
      </c>
      <c r="J24" s="9">
        <v>25889237010</v>
      </c>
      <c r="L24" s="9">
        <v>0</v>
      </c>
      <c r="N24" s="9">
        <v>0</v>
      </c>
      <c r="P24" s="9">
        <v>0</v>
      </c>
      <c r="R24" s="9">
        <v>0</v>
      </c>
      <c r="T24" s="9">
        <v>910000</v>
      </c>
      <c r="V24" s="9">
        <v>24470</v>
      </c>
      <c r="X24" s="9">
        <v>29586983945</v>
      </c>
      <c r="Z24" s="9">
        <v>22135207185</v>
      </c>
      <c r="AB24" s="45">
        <v>0.62</v>
      </c>
      <c r="AD24" s="23"/>
      <c r="AF24" s="23"/>
    </row>
    <row r="25" spans="1:32" ht="21.75" customHeight="1" x14ac:dyDescent="0.2">
      <c r="A25" s="96" t="s">
        <v>35</v>
      </c>
      <c r="B25" s="96"/>
      <c r="C25" s="96"/>
      <c r="E25" s="97">
        <v>8795966</v>
      </c>
      <c r="F25" s="97"/>
      <c r="H25" s="9">
        <v>44847587025</v>
      </c>
      <c r="J25" s="9">
        <v>51674853313.593002</v>
      </c>
      <c r="L25" s="9">
        <v>0</v>
      </c>
      <c r="N25" s="9">
        <v>0</v>
      </c>
      <c r="P25" s="9">
        <v>0</v>
      </c>
      <c r="R25" s="9">
        <v>0</v>
      </c>
      <c r="T25" s="9">
        <v>8795966</v>
      </c>
      <c r="V25" s="9">
        <v>6230</v>
      </c>
      <c r="X25" s="9">
        <v>44847587025</v>
      </c>
      <c r="Z25" s="9">
        <v>54472814914.329002</v>
      </c>
      <c r="AB25" s="45">
        <v>1.53</v>
      </c>
      <c r="AD25" s="23"/>
      <c r="AF25" s="23"/>
    </row>
    <row r="26" spans="1:32" ht="21.75" customHeight="1" x14ac:dyDescent="0.2">
      <c r="A26" s="96" t="s">
        <v>36</v>
      </c>
      <c r="B26" s="96"/>
      <c r="C26" s="96"/>
      <c r="E26" s="97">
        <v>702875</v>
      </c>
      <c r="F26" s="97"/>
      <c r="H26" s="9">
        <v>100892522050</v>
      </c>
      <c r="J26" s="9">
        <v>152398893984.75</v>
      </c>
      <c r="L26" s="9">
        <v>0</v>
      </c>
      <c r="N26" s="9">
        <v>0</v>
      </c>
      <c r="P26" s="9">
        <v>0</v>
      </c>
      <c r="R26" s="9">
        <v>0</v>
      </c>
      <c r="T26" s="9">
        <v>702875</v>
      </c>
      <c r="V26" s="9">
        <v>265090</v>
      </c>
      <c r="X26" s="9">
        <v>100892522050</v>
      </c>
      <c r="Z26" s="9">
        <v>185216499204.18799</v>
      </c>
      <c r="AB26" s="45">
        <v>5.2</v>
      </c>
      <c r="AD26" s="23"/>
      <c r="AF26" s="23"/>
    </row>
    <row r="27" spans="1:32" ht="21.75" customHeight="1" x14ac:dyDescent="0.2">
      <c r="A27" s="96" t="s">
        <v>37</v>
      </c>
      <c r="B27" s="96"/>
      <c r="C27" s="96"/>
      <c r="E27" s="97">
        <v>2337812</v>
      </c>
      <c r="F27" s="97"/>
      <c r="H27" s="9">
        <v>49600888502</v>
      </c>
      <c r="J27" s="9">
        <v>90051203220.75</v>
      </c>
      <c r="L27" s="9">
        <v>0</v>
      </c>
      <c r="N27" s="9">
        <v>0</v>
      </c>
      <c r="P27" s="9">
        <v>-300000</v>
      </c>
      <c r="R27" s="9">
        <v>11457097689</v>
      </c>
      <c r="T27" s="9">
        <v>2037812</v>
      </c>
      <c r="V27" s="9">
        <v>37180</v>
      </c>
      <c r="X27" s="9">
        <v>43235848646</v>
      </c>
      <c r="Z27" s="9">
        <v>75315043351</v>
      </c>
      <c r="AB27" s="45">
        <v>2.11</v>
      </c>
      <c r="AD27" s="23"/>
      <c r="AF27" s="23"/>
    </row>
    <row r="28" spans="1:32" ht="21.75" customHeight="1" x14ac:dyDescent="0.2">
      <c r="A28" s="96" t="s">
        <v>38</v>
      </c>
      <c r="B28" s="96"/>
      <c r="C28" s="96"/>
      <c r="E28" s="97">
        <v>548744</v>
      </c>
      <c r="F28" s="97"/>
      <c r="H28" s="9">
        <v>13328941944</v>
      </c>
      <c r="J28" s="9">
        <v>21082762314.18</v>
      </c>
      <c r="L28" s="9">
        <v>0</v>
      </c>
      <c r="N28" s="9">
        <v>0</v>
      </c>
      <c r="P28" s="9">
        <v>-548744</v>
      </c>
      <c r="R28" s="9">
        <v>21483479861</v>
      </c>
      <c r="T28" s="9">
        <v>0</v>
      </c>
      <c r="V28" s="9">
        <v>0</v>
      </c>
      <c r="X28" s="9">
        <v>0</v>
      </c>
      <c r="Z28" s="9">
        <v>0</v>
      </c>
      <c r="AB28" s="45">
        <v>0</v>
      </c>
      <c r="AD28" s="23"/>
      <c r="AF28" s="23"/>
    </row>
    <row r="29" spans="1:32" ht="21.75" customHeight="1" x14ac:dyDescent="0.2">
      <c r="A29" s="96" t="s">
        <v>39</v>
      </c>
      <c r="B29" s="96"/>
      <c r="C29" s="96"/>
      <c r="E29" s="97">
        <v>6935066</v>
      </c>
      <c r="F29" s="97"/>
      <c r="H29" s="9">
        <v>45997332836</v>
      </c>
      <c r="J29" s="9">
        <v>95892790790.042999</v>
      </c>
      <c r="L29" s="9">
        <v>0</v>
      </c>
      <c r="N29" s="9">
        <v>0</v>
      </c>
      <c r="P29" s="9">
        <v>-300000</v>
      </c>
      <c r="R29" s="9">
        <v>3974412533</v>
      </c>
      <c r="T29" s="9">
        <v>6635066</v>
      </c>
      <c r="V29" s="9">
        <v>11810</v>
      </c>
      <c r="X29" s="9">
        <v>44007560882</v>
      </c>
      <c r="Z29" s="9">
        <v>77893886689</v>
      </c>
      <c r="AB29" s="45">
        <v>2.19</v>
      </c>
      <c r="AD29" s="23"/>
      <c r="AF29" s="23"/>
    </row>
    <row r="30" spans="1:32" ht="21.75" customHeight="1" x14ac:dyDescent="0.2">
      <c r="A30" s="96" t="s">
        <v>40</v>
      </c>
      <c r="B30" s="96"/>
      <c r="C30" s="96"/>
      <c r="E30" s="97">
        <v>1853967</v>
      </c>
      <c r="F30" s="97"/>
      <c r="H30" s="9">
        <v>6232147960</v>
      </c>
      <c r="J30" s="9">
        <v>8958511392.1573505</v>
      </c>
      <c r="L30" s="9">
        <v>0</v>
      </c>
      <c r="N30" s="9">
        <v>0</v>
      </c>
      <c r="P30" s="9">
        <v>0</v>
      </c>
      <c r="R30" s="9">
        <v>0</v>
      </c>
      <c r="T30" s="9">
        <v>1853967</v>
      </c>
      <c r="V30" s="9">
        <v>4680</v>
      </c>
      <c r="X30" s="9">
        <v>6232147960</v>
      </c>
      <c r="Z30" s="9">
        <v>8624939994</v>
      </c>
      <c r="AB30" s="45">
        <v>0.24</v>
      </c>
      <c r="AD30" s="23"/>
      <c r="AF30" s="23"/>
    </row>
    <row r="31" spans="1:32" ht="21.75" customHeight="1" x14ac:dyDescent="0.2">
      <c r="A31" s="96" t="s">
        <v>41</v>
      </c>
      <c r="B31" s="96"/>
      <c r="C31" s="96"/>
      <c r="E31" s="97">
        <v>1184280</v>
      </c>
      <c r="F31" s="97"/>
      <c r="H31" s="9">
        <v>8097669216</v>
      </c>
      <c r="J31" s="9">
        <v>6627824796.4200001</v>
      </c>
      <c r="L31" s="9">
        <v>0</v>
      </c>
      <c r="N31" s="9">
        <v>0</v>
      </c>
      <c r="P31" s="9">
        <v>0</v>
      </c>
      <c r="R31" s="9">
        <v>0</v>
      </c>
      <c r="T31" s="9">
        <v>1184280</v>
      </c>
      <c r="V31" s="9">
        <v>5060</v>
      </c>
      <c r="X31" s="9">
        <v>8097669216</v>
      </c>
      <c r="Z31" s="9">
        <v>5956801682.04</v>
      </c>
      <c r="AB31" s="45">
        <v>0.17</v>
      </c>
      <c r="AD31" s="23"/>
      <c r="AF31" s="23"/>
    </row>
    <row r="32" spans="1:32" ht="21.75" customHeight="1" x14ac:dyDescent="0.2">
      <c r="A32" s="96" t="s">
        <v>42</v>
      </c>
      <c r="B32" s="96"/>
      <c r="C32" s="96"/>
      <c r="E32" s="97">
        <v>1066666</v>
      </c>
      <c r="F32" s="97"/>
      <c r="H32" s="9">
        <v>5451167887</v>
      </c>
      <c r="J32" s="9">
        <v>7496457714.7110004</v>
      </c>
      <c r="L32" s="9">
        <v>0</v>
      </c>
      <c r="N32" s="9">
        <v>0</v>
      </c>
      <c r="P32" s="9">
        <v>0</v>
      </c>
      <c r="R32" s="9">
        <v>0</v>
      </c>
      <c r="T32" s="9">
        <v>1066666</v>
      </c>
      <c r="V32" s="9">
        <v>6910</v>
      </c>
      <c r="X32" s="9">
        <v>5451167887</v>
      </c>
      <c r="Z32" s="9">
        <v>7326806620</v>
      </c>
      <c r="AB32" s="45">
        <v>0.21</v>
      </c>
      <c r="AD32" s="23"/>
      <c r="AF32" s="23"/>
    </row>
    <row r="33" spans="1:32" ht="21.75" customHeight="1" x14ac:dyDescent="0.2">
      <c r="A33" s="96" t="s">
        <v>43</v>
      </c>
      <c r="B33" s="96"/>
      <c r="C33" s="96"/>
      <c r="E33" s="97">
        <v>571500</v>
      </c>
      <c r="F33" s="97"/>
      <c r="H33" s="9">
        <v>23976073016</v>
      </c>
      <c r="J33" s="9">
        <v>26956324833.75</v>
      </c>
      <c r="L33" s="9">
        <v>0</v>
      </c>
      <c r="N33" s="9">
        <v>0</v>
      </c>
      <c r="P33" s="9">
        <v>-285750</v>
      </c>
      <c r="R33" s="9">
        <v>15706466526</v>
      </c>
      <c r="T33" s="9">
        <v>285750</v>
      </c>
      <c r="V33" s="9">
        <v>52300</v>
      </c>
      <c r="X33" s="9">
        <v>11988036510</v>
      </c>
      <c r="Z33" s="9">
        <v>14855803886.25</v>
      </c>
      <c r="AB33" s="45">
        <v>0.42</v>
      </c>
      <c r="AD33" s="23"/>
      <c r="AF33" s="23"/>
    </row>
    <row r="34" spans="1:32" ht="21.75" customHeight="1" x14ac:dyDescent="0.2">
      <c r="A34" s="96" t="s">
        <v>44</v>
      </c>
      <c r="B34" s="96"/>
      <c r="C34" s="96"/>
      <c r="E34" s="97">
        <v>13000000</v>
      </c>
      <c r="F34" s="97"/>
      <c r="H34" s="9">
        <v>47328935293</v>
      </c>
      <c r="J34" s="9">
        <v>37811673900</v>
      </c>
      <c r="L34" s="9">
        <v>0</v>
      </c>
      <c r="N34" s="9">
        <v>0</v>
      </c>
      <c r="P34" s="9">
        <v>0</v>
      </c>
      <c r="R34" s="9">
        <v>0</v>
      </c>
      <c r="T34" s="9">
        <v>13000000</v>
      </c>
      <c r="V34" s="9">
        <v>2789</v>
      </c>
      <c r="X34" s="9">
        <v>47328935293</v>
      </c>
      <c r="Z34" s="9">
        <v>36041270850</v>
      </c>
      <c r="AB34" s="45">
        <v>1.01</v>
      </c>
      <c r="AD34" s="23"/>
      <c r="AF34" s="23"/>
    </row>
    <row r="35" spans="1:32" ht="21.75" customHeight="1" x14ac:dyDescent="0.2">
      <c r="A35" s="96" t="s">
        <v>45</v>
      </c>
      <c r="B35" s="96"/>
      <c r="C35" s="96"/>
      <c r="E35" s="97">
        <v>10326669</v>
      </c>
      <c r="F35" s="97"/>
      <c r="H35" s="9">
        <v>170338275641</v>
      </c>
      <c r="J35" s="9">
        <v>200685154995.24701</v>
      </c>
      <c r="L35" s="9">
        <v>4589631</v>
      </c>
      <c r="N35" s="9">
        <v>0</v>
      </c>
      <c r="P35" s="9">
        <v>-1</v>
      </c>
      <c r="R35" s="9">
        <v>1</v>
      </c>
      <c r="T35" s="9">
        <v>14916299</v>
      </c>
      <c r="V35" s="9">
        <v>12810</v>
      </c>
      <c r="X35" s="9">
        <v>170338264221</v>
      </c>
      <c r="Z35" s="9">
        <v>189940877338.37</v>
      </c>
      <c r="AB35" s="45">
        <v>5.33</v>
      </c>
      <c r="AD35" s="23"/>
      <c r="AF35" s="23"/>
    </row>
    <row r="36" spans="1:32" ht="21.75" customHeight="1" x14ac:dyDescent="0.2">
      <c r="A36" s="96" t="s">
        <v>46</v>
      </c>
      <c r="B36" s="96"/>
      <c r="C36" s="96"/>
      <c r="E36" s="97">
        <v>30585968</v>
      </c>
      <c r="F36" s="97"/>
      <c r="H36" s="9">
        <v>94830887969</v>
      </c>
      <c r="J36" s="9">
        <v>131162776149.586</v>
      </c>
      <c r="L36" s="9">
        <v>0</v>
      </c>
      <c r="N36" s="9">
        <v>0</v>
      </c>
      <c r="P36" s="9">
        <v>0</v>
      </c>
      <c r="R36" s="9">
        <v>0</v>
      </c>
      <c r="T36" s="9">
        <v>30585968</v>
      </c>
      <c r="V36" s="9">
        <v>3327</v>
      </c>
      <c r="X36" s="9">
        <v>94830887969</v>
      </c>
      <c r="Z36" s="9">
        <v>101154046418</v>
      </c>
      <c r="AB36" s="45">
        <v>2.84</v>
      </c>
      <c r="AD36" s="23"/>
      <c r="AF36" s="23"/>
    </row>
    <row r="37" spans="1:32" ht="21.75" customHeight="1" x14ac:dyDescent="0.2">
      <c r="A37" s="96" t="s">
        <v>47</v>
      </c>
      <c r="B37" s="96"/>
      <c r="C37" s="96"/>
      <c r="E37" s="97">
        <v>3918545</v>
      </c>
      <c r="F37" s="97"/>
      <c r="H37" s="9">
        <v>40087908737</v>
      </c>
      <c r="J37" s="9">
        <v>47638658708.167503</v>
      </c>
      <c r="L37" s="9">
        <v>0</v>
      </c>
      <c r="N37" s="9">
        <v>0</v>
      </c>
      <c r="P37" s="9">
        <v>0</v>
      </c>
      <c r="R37" s="9">
        <v>0</v>
      </c>
      <c r="T37" s="9">
        <v>3918545</v>
      </c>
      <c r="V37" s="9">
        <v>10350</v>
      </c>
      <c r="X37" s="9">
        <v>40087908737</v>
      </c>
      <c r="Z37" s="9">
        <v>40315626952</v>
      </c>
      <c r="AB37" s="45">
        <v>1.1299999999999999</v>
      </c>
      <c r="AD37" s="23"/>
      <c r="AF37" s="23"/>
    </row>
    <row r="38" spans="1:32" ht="21.75" customHeight="1" x14ac:dyDescent="0.2">
      <c r="A38" s="96" t="s">
        <v>48</v>
      </c>
      <c r="B38" s="96"/>
      <c r="C38" s="96"/>
      <c r="E38" s="97">
        <v>15000000</v>
      </c>
      <c r="F38" s="97"/>
      <c r="H38" s="9">
        <v>8977165804</v>
      </c>
      <c r="J38" s="9">
        <v>7306267500</v>
      </c>
      <c r="L38" s="9">
        <v>0</v>
      </c>
      <c r="N38" s="9">
        <v>0</v>
      </c>
      <c r="P38" s="9">
        <v>0</v>
      </c>
      <c r="R38" s="9">
        <v>0</v>
      </c>
      <c r="T38" s="9">
        <v>0</v>
      </c>
      <c r="V38" s="9">
        <v>0</v>
      </c>
      <c r="X38" s="9">
        <v>0</v>
      </c>
      <c r="Z38" s="9">
        <v>0</v>
      </c>
      <c r="AB38" s="45">
        <v>0</v>
      </c>
      <c r="AD38" s="23"/>
      <c r="AF38" s="23"/>
    </row>
    <row r="39" spans="1:32" ht="21.75" customHeight="1" x14ac:dyDescent="0.2">
      <c r="A39" s="96" t="s">
        <v>49</v>
      </c>
      <c r="B39" s="96"/>
      <c r="C39" s="96"/>
      <c r="E39" s="97">
        <v>247500</v>
      </c>
      <c r="F39" s="97"/>
      <c r="H39" s="9">
        <v>4701572651</v>
      </c>
      <c r="J39" s="9">
        <v>7282410300</v>
      </c>
      <c r="L39" s="9">
        <v>0</v>
      </c>
      <c r="N39" s="9">
        <v>0</v>
      </c>
      <c r="P39" s="9">
        <v>-247500</v>
      </c>
      <c r="R39" s="9">
        <v>7668442733</v>
      </c>
      <c r="T39" s="9">
        <v>0</v>
      </c>
      <c r="V39" s="9">
        <v>0</v>
      </c>
      <c r="X39" s="9">
        <v>0</v>
      </c>
      <c r="Z39" s="9">
        <v>0</v>
      </c>
      <c r="AB39" s="45">
        <v>0</v>
      </c>
      <c r="AD39" s="23"/>
      <c r="AF39" s="23"/>
    </row>
    <row r="40" spans="1:32" ht="21.75" customHeight="1" x14ac:dyDescent="0.2">
      <c r="A40" s="96" t="s">
        <v>50</v>
      </c>
      <c r="B40" s="96"/>
      <c r="C40" s="96"/>
      <c r="E40" s="97">
        <v>9568788</v>
      </c>
      <c r="F40" s="97"/>
      <c r="H40" s="9">
        <v>29383437518</v>
      </c>
      <c r="J40" s="9">
        <v>76855777988.112</v>
      </c>
      <c r="L40" s="9">
        <v>0</v>
      </c>
      <c r="N40" s="9">
        <v>0</v>
      </c>
      <c r="P40" s="9">
        <v>0</v>
      </c>
      <c r="R40" s="9">
        <v>0</v>
      </c>
      <c r="T40" s="9">
        <v>9568788</v>
      </c>
      <c r="V40" s="9">
        <v>7570</v>
      </c>
      <c r="X40" s="9">
        <v>29383437518</v>
      </c>
      <c r="Z40" s="9">
        <v>72004732595.298004</v>
      </c>
      <c r="AB40" s="45">
        <v>2.02</v>
      </c>
      <c r="AD40" s="23"/>
      <c r="AF40" s="23"/>
    </row>
    <row r="41" spans="1:32" ht="21.75" customHeight="1" x14ac:dyDescent="0.2">
      <c r="A41" s="96" t="s">
        <v>51</v>
      </c>
      <c r="B41" s="96"/>
      <c r="C41" s="96"/>
      <c r="E41" s="97">
        <v>88545000</v>
      </c>
      <c r="F41" s="97"/>
      <c r="H41" s="9">
        <v>47134431502</v>
      </c>
      <c r="J41" s="9">
        <v>44625205725.75</v>
      </c>
      <c r="L41" s="9">
        <v>0</v>
      </c>
      <c r="N41" s="9">
        <v>0</v>
      </c>
      <c r="P41" s="9">
        <v>0</v>
      </c>
      <c r="R41" s="9">
        <v>0</v>
      </c>
      <c r="T41" s="9">
        <v>88545000</v>
      </c>
      <c r="V41" s="9">
        <v>450</v>
      </c>
      <c r="X41" s="9">
        <v>47134431502</v>
      </c>
      <c r="Z41" s="9">
        <v>39608170762</v>
      </c>
      <c r="AB41" s="45">
        <v>1.1100000000000001</v>
      </c>
      <c r="AD41" s="23"/>
      <c r="AF41" s="23"/>
    </row>
    <row r="42" spans="1:32" ht="21.75" customHeight="1" x14ac:dyDescent="0.2">
      <c r="A42" s="96" t="s">
        <v>52</v>
      </c>
      <c r="B42" s="96"/>
      <c r="C42" s="96"/>
      <c r="E42" s="97">
        <v>4734</v>
      </c>
      <c r="F42" s="97"/>
      <c r="H42" s="9">
        <v>14742567</v>
      </c>
      <c r="J42" s="9">
        <v>18503334.176399998</v>
      </c>
      <c r="L42" s="9">
        <v>0</v>
      </c>
      <c r="N42" s="9">
        <v>0</v>
      </c>
      <c r="P42" s="9">
        <v>-4734</v>
      </c>
      <c r="R42" s="9">
        <v>19948026</v>
      </c>
      <c r="T42" s="9">
        <v>0</v>
      </c>
      <c r="V42" s="9">
        <v>0</v>
      </c>
      <c r="X42" s="9">
        <v>0</v>
      </c>
      <c r="Z42" s="9">
        <v>0</v>
      </c>
      <c r="AB42" s="45">
        <v>0</v>
      </c>
      <c r="AD42" s="23"/>
      <c r="AF42" s="23"/>
    </row>
    <row r="43" spans="1:32" ht="21.75" customHeight="1" x14ac:dyDescent="0.2">
      <c r="A43" s="96" t="s">
        <v>53</v>
      </c>
      <c r="B43" s="96"/>
      <c r="C43" s="96"/>
      <c r="E43" s="97">
        <v>1227620</v>
      </c>
      <c r="F43" s="97"/>
      <c r="H43" s="9">
        <v>8344224804</v>
      </c>
      <c r="J43" s="9">
        <v>5831888543.9189997</v>
      </c>
      <c r="L43" s="9">
        <v>0</v>
      </c>
      <c r="N43" s="9">
        <v>0</v>
      </c>
      <c r="P43" s="9">
        <v>0</v>
      </c>
      <c r="R43" s="9">
        <v>0</v>
      </c>
      <c r="T43" s="9">
        <v>1227620</v>
      </c>
      <c r="V43" s="9">
        <v>3810</v>
      </c>
      <c r="X43" s="9">
        <v>8344224804</v>
      </c>
      <c r="Z43" s="9">
        <v>4649402668.4099998</v>
      </c>
      <c r="AB43" s="45">
        <v>0.13</v>
      </c>
      <c r="AD43" s="23"/>
      <c r="AF43" s="23"/>
    </row>
    <row r="44" spans="1:32" ht="21.75" customHeight="1" x14ac:dyDescent="0.2">
      <c r="A44" s="96" t="s">
        <v>54</v>
      </c>
      <c r="B44" s="96"/>
      <c r="C44" s="96"/>
      <c r="E44" s="97">
        <v>8765306</v>
      </c>
      <c r="F44" s="97"/>
      <c r="H44" s="9">
        <v>171587145740</v>
      </c>
      <c r="J44" s="9">
        <v>168512367982.66199</v>
      </c>
      <c r="L44" s="9">
        <v>0</v>
      </c>
      <c r="N44" s="9">
        <v>0</v>
      </c>
      <c r="P44" s="9">
        <v>-1500000</v>
      </c>
      <c r="R44" s="9">
        <v>29530243486</v>
      </c>
      <c r="T44" s="9">
        <v>7265306</v>
      </c>
      <c r="V44" s="9">
        <v>17970</v>
      </c>
      <c r="X44" s="9">
        <v>142223570913</v>
      </c>
      <c r="Z44" s="9">
        <v>129780731404</v>
      </c>
      <c r="AB44" s="45">
        <v>3.64</v>
      </c>
      <c r="AD44" s="23"/>
      <c r="AF44" s="23"/>
    </row>
    <row r="45" spans="1:32" ht="21.75" customHeight="1" x14ac:dyDescent="0.2">
      <c r="A45" s="96" t="s">
        <v>55</v>
      </c>
      <c r="B45" s="96"/>
      <c r="C45" s="96"/>
      <c r="E45" s="97">
        <v>355462266</v>
      </c>
      <c r="F45" s="97"/>
      <c r="H45" s="9">
        <v>514537701544</v>
      </c>
      <c r="J45" s="9">
        <v>479138892041.45898</v>
      </c>
      <c r="L45" s="9">
        <v>0</v>
      </c>
      <c r="N45" s="9">
        <v>0</v>
      </c>
      <c r="P45" s="9">
        <v>0</v>
      </c>
      <c r="R45" s="9">
        <v>0</v>
      </c>
      <c r="T45" s="9">
        <v>355462266</v>
      </c>
      <c r="V45" s="9">
        <v>1298</v>
      </c>
      <c r="X45" s="9">
        <v>514537701544</v>
      </c>
      <c r="Z45" s="9">
        <v>458644750641.45502</v>
      </c>
      <c r="AB45" s="45">
        <v>12.88</v>
      </c>
      <c r="AD45" s="23"/>
      <c r="AF45" s="23"/>
    </row>
    <row r="46" spans="1:32" ht="21.75" customHeight="1" x14ac:dyDescent="0.2">
      <c r="A46" s="96" t="s">
        <v>56</v>
      </c>
      <c r="B46" s="96"/>
      <c r="C46" s="96"/>
      <c r="E46" s="97">
        <v>200000</v>
      </c>
      <c r="F46" s="97"/>
      <c r="H46" s="9">
        <v>10237491556</v>
      </c>
      <c r="J46" s="9">
        <v>9284427000</v>
      </c>
      <c r="L46" s="9">
        <v>0</v>
      </c>
      <c r="N46" s="9">
        <v>0</v>
      </c>
      <c r="P46" s="9">
        <v>-200000</v>
      </c>
      <c r="R46" s="9">
        <v>9029950285</v>
      </c>
      <c r="T46" s="9">
        <v>0</v>
      </c>
      <c r="V46" s="9">
        <v>0</v>
      </c>
      <c r="X46" s="9">
        <v>0</v>
      </c>
      <c r="Z46" s="9">
        <v>0</v>
      </c>
      <c r="AB46" s="45">
        <v>0</v>
      </c>
      <c r="AD46" s="23"/>
      <c r="AF46" s="23"/>
    </row>
    <row r="47" spans="1:32" ht="21.75" customHeight="1" x14ac:dyDescent="0.2">
      <c r="A47" s="96" t="s">
        <v>57</v>
      </c>
      <c r="B47" s="96"/>
      <c r="C47" s="96"/>
      <c r="E47" s="97">
        <v>194</v>
      </c>
      <c r="F47" s="97"/>
      <c r="H47" s="9">
        <v>2396898</v>
      </c>
      <c r="J47" s="9">
        <v>8907542.8829999994</v>
      </c>
      <c r="L47" s="9">
        <v>0</v>
      </c>
      <c r="N47" s="9">
        <v>0</v>
      </c>
      <c r="P47" s="9">
        <v>0</v>
      </c>
      <c r="R47" s="9">
        <v>0</v>
      </c>
      <c r="T47" s="9">
        <v>194</v>
      </c>
      <c r="V47" s="9">
        <v>51670</v>
      </c>
      <c r="X47" s="9">
        <v>2396898</v>
      </c>
      <c r="Z47" s="9">
        <v>9964337.3190000001</v>
      </c>
      <c r="AB47" s="45">
        <v>0</v>
      </c>
      <c r="AD47" s="23"/>
      <c r="AF47" s="23"/>
    </row>
    <row r="48" spans="1:32" ht="21.75" customHeight="1" x14ac:dyDescent="0.2">
      <c r="A48" s="96" t="s">
        <v>58</v>
      </c>
      <c r="B48" s="96"/>
      <c r="C48" s="96"/>
      <c r="E48" s="97">
        <v>3400890</v>
      </c>
      <c r="F48" s="97"/>
      <c r="H48" s="9">
        <v>17968724762</v>
      </c>
      <c r="J48" s="9">
        <v>30223053058.23</v>
      </c>
      <c r="L48" s="9">
        <v>0</v>
      </c>
      <c r="N48" s="9">
        <v>0</v>
      </c>
      <c r="P48" s="9">
        <v>0</v>
      </c>
      <c r="R48" s="9">
        <v>0</v>
      </c>
      <c r="T48" s="9">
        <v>3400890</v>
      </c>
      <c r="V48" s="9">
        <v>7850</v>
      </c>
      <c r="X48" s="9">
        <v>17968724762</v>
      </c>
      <c r="Z48" s="9">
        <v>26538139430.325001</v>
      </c>
      <c r="AB48" s="45">
        <v>0.75</v>
      </c>
      <c r="AD48" s="23"/>
      <c r="AF48" s="23"/>
    </row>
    <row r="49" spans="1:32" ht="21.75" customHeight="1" x14ac:dyDescent="0.2">
      <c r="A49" s="96" t="s">
        <v>59</v>
      </c>
      <c r="B49" s="96"/>
      <c r="C49" s="96"/>
      <c r="E49" s="97">
        <v>2800000</v>
      </c>
      <c r="F49" s="97"/>
      <c r="H49" s="9">
        <v>13561502667</v>
      </c>
      <c r="J49" s="9">
        <v>13332198600</v>
      </c>
      <c r="L49" s="9">
        <v>2000000</v>
      </c>
      <c r="N49" s="9">
        <v>0</v>
      </c>
      <c r="P49" s="9">
        <v>0</v>
      </c>
      <c r="R49" s="9">
        <v>0</v>
      </c>
      <c r="T49" s="9">
        <v>4800000</v>
      </c>
      <c r="V49" s="9">
        <v>4286</v>
      </c>
      <c r="X49" s="9">
        <v>22365102667</v>
      </c>
      <c r="Z49" s="9">
        <v>20450391840</v>
      </c>
      <c r="AB49" s="45">
        <v>0.56999999999999995</v>
      </c>
      <c r="AD49" s="23"/>
      <c r="AF49" s="23"/>
    </row>
    <row r="50" spans="1:32" ht="21.75" customHeight="1" x14ac:dyDescent="0.2">
      <c r="A50" s="96" t="s">
        <v>60</v>
      </c>
      <c r="B50" s="96"/>
      <c r="C50" s="96"/>
      <c r="E50" s="97">
        <v>249996</v>
      </c>
      <c r="F50" s="97"/>
      <c r="H50" s="9">
        <v>1783864730</v>
      </c>
      <c r="J50" s="9">
        <v>2499995749.428</v>
      </c>
      <c r="L50" s="9">
        <v>0</v>
      </c>
      <c r="N50" s="9">
        <v>0</v>
      </c>
      <c r="P50" s="9">
        <v>0</v>
      </c>
      <c r="R50" s="9">
        <v>0</v>
      </c>
      <c r="T50" s="9">
        <v>249996</v>
      </c>
      <c r="V50" s="9">
        <v>7770</v>
      </c>
      <c r="X50" s="9">
        <v>1783864730</v>
      </c>
      <c r="Z50" s="9">
        <v>1930911229</v>
      </c>
      <c r="AB50" s="45">
        <v>0.05</v>
      </c>
      <c r="AD50" s="23"/>
      <c r="AF50" s="23"/>
    </row>
    <row r="51" spans="1:32" ht="21.75" customHeight="1" x14ac:dyDescent="0.2">
      <c r="A51" s="96" t="s">
        <v>61</v>
      </c>
      <c r="B51" s="96"/>
      <c r="C51" s="96"/>
      <c r="E51" s="97">
        <v>64290983</v>
      </c>
      <c r="F51" s="97"/>
      <c r="H51" s="9">
        <v>635597017487</v>
      </c>
      <c r="J51" s="9">
        <v>678068672018.70203</v>
      </c>
      <c r="L51" s="9">
        <v>0</v>
      </c>
      <c r="N51" s="9">
        <v>0</v>
      </c>
      <c r="P51" s="9">
        <v>-13567206</v>
      </c>
      <c r="R51" s="9">
        <v>144432812920</v>
      </c>
      <c r="T51" s="9">
        <v>50723777</v>
      </c>
      <c r="V51" s="9">
        <v>10150</v>
      </c>
      <c r="X51" s="9">
        <v>501468166645</v>
      </c>
      <c r="Z51" s="9">
        <v>511783000847</v>
      </c>
      <c r="AB51" s="45">
        <v>14.37</v>
      </c>
      <c r="AD51" s="23"/>
      <c r="AF51" s="23"/>
    </row>
    <row r="52" spans="1:32" ht="21.75" customHeight="1" x14ac:dyDescent="0.2">
      <c r="A52" s="96" t="s">
        <v>62</v>
      </c>
      <c r="B52" s="96"/>
      <c r="C52" s="96"/>
      <c r="E52" s="97">
        <v>1000000</v>
      </c>
      <c r="F52" s="97"/>
      <c r="H52" s="9">
        <v>14585231339</v>
      </c>
      <c r="J52" s="9">
        <v>13916700000</v>
      </c>
      <c r="L52" s="9">
        <v>0</v>
      </c>
      <c r="N52" s="9">
        <v>0</v>
      </c>
      <c r="P52" s="9">
        <v>0</v>
      </c>
      <c r="R52" s="9">
        <v>0</v>
      </c>
      <c r="T52" s="9">
        <v>1000000</v>
      </c>
      <c r="V52" s="9">
        <v>13220</v>
      </c>
      <c r="X52" s="9">
        <v>14585231339</v>
      </c>
      <c r="Z52" s="9">
        <v>13141341000</v>
      </c>
      <c r="AB52" s="45">
        <v>0.37</v>
      </c>
      <c r="AD52" s="23"/>
      <c r="AF52" s="23"/>
    </row>
    <row r="53" spans="1:32" ht="21.75" customHeight="1" x14ac:dyDescent="0.2">
      <c r="A53" s="96" t="s">
        <v>63</v>
      </c>
      <c r="B53" s="96"/>
      <c r="C53" s="96"/>
      <c r="E53" s="97">
        <v>10699098</v>
      </c>
      <c r="F53" s="97"/>
      <c r="H53" s="9">
        <v>37009548581</v>
      </c>
      <c r="J53" s="9">
        <v>29428257961.212299</v>
      </c>
      <c r="L53" s="9">
        <v>0</v>
      </c>
      <c r="N53" s="9">
        <v>0</v>
      </c>
      <c r="P53" s="9">
        <v>0</v>
      </c>
      <c r="R53" s="9">
        <v>0</v>
      </c>
      <c r="T53" s="9">
        <v>10699098</v>
      </c>
      <c r="V53" s="9">
        <v>2263</v>
      </c>
      <c r="X53" s="9">
        <v>37009548581</v>
      </c>
      <c r="Z53" s="9">
        <v>24067997024.294701</v>
      </c>
      <c r="AB53" s="45">
        <v>0.68</v>
      </c>
      <c r="AD53" s="23"/>
      <c r="AF53" s="23"/>
    </row>
    <row r="54" spans="1:32" ht="21.75" customHeight="1" x14ac:dyDescent="0.2">
      <c r="A54" s="96" t="s">
        <v>64</v>
      </c>
      <c r="B54" s="96"/>
      <c r="C54" s="96"/>
      <c r="E54" s="97">
        <v>9139982</v>
      </c>
      <c r="F54" s="97"/>
      <c r="H54" s="9">
        <v>79299899677</v>
      </c>
      <c r="J54" s="9">
        <v>75319616597.858994</v>
      </c>
      <c r="L54" s="9">
        <v>0</v>
      </c>
      <c r="N54" s="9">
        <v>0</v>
      </c>
      <c r="P54" s="9">
        <v>-200000</v>
      </c>
      <c r="R54" s="9">
        <v>1650123002</v>
      </c>
      <c r="T54" s="9">
        <v>8939982</v>
      </c>
      <c r="V54" s="9">
        <v>7550</v>
      </c>
      <c r="X54" s="9">
        <v>77564668696</v>
      </c>
      <c r="Z54" s="9">
        <v>67095257758</v>
      </c>
      <c r="AB54" s="45">
        <v>1.88</v>
      </c>
      <c r="AD54" s="23"/>
      <c r="AF54" s="23"/>
    </row>
    <row r="55" spans="1:32" ht="21.75" customHeight="1" x14ac:dyDescent="0.2">
      <c r="A55" s="96" t="s">
        <v>65</v>
      </c>
      <c r="B55" s="96"/>
      <c r="C55" s="96"/>
      <c r="E55" s="97">
        <v>37755535</v>
      </c>
      <c r="F55" s="97"/>
      <c r="H55" s="9">
        <v>78484283518</v>
      </c>
      <c r="J55" s="9">
        <v>69882516373.288498</v>
      </c>
      <c r="L55" s="9">
        <v>0</v>
      </c>
      <c r="N55" s="9">
        <v>0</v>
      </c>
      <c r="P55" s="9">
        <v>0</v>
      </c>
      <c r="R55" s="9">
        <v>0</v>
      </c>
      <c r="T55" s="9">
        <v>37755535</v>
      </c>
      <c r="V55" s="9">
        <v>1721</v>
      </c>
      <c r="X55" s="9">
        <v>78484283518</v>
      </c>
      <c r="Z55" s="9">
        <v>64590660944.376701</v>
      </c>
      <c r="AB55" s="45">
        <v>1.81</v>
      </c>
      <c r="AD55" s="23"/>
      <c r="AF55" s="23"/>
    </row>
    <row r="56" spans="1:32" ht="21.75" customHeight="1" x14ac:dyDescent="0.2">
      <c r="A56" s="96" t="s">
        <v>66</v>
      </c>
      <c r="B56" s="96"/>
      <c r="C56" s="96"/>
      <c r="E56" s="97">
        <v>1361270</v>
      </c>
      <c r="F56" s="97"/>
      <c r="H56" s="9">
        <v>4838355601</v>
      </c>
      <c r="J56" s="9">
        <v>5912001667.6514997</v>
      </c>
      <c r="L56" s="9">
        <v>0</v>
      </c>
      <c r="N56" s="9">
        <v>0</v>
      </c>
      <c r="P56" s="9">
        <v>0</v>
      </c>
      <c r="R56" s="9">
        <v>0</v>
      </c>
      <c r="T56" s="9">
        <v>1361270</v>
      </c>
      <c r="V56" s="9">
        <v>4085</v>
      </c>
      <c r="X56" s="9">
        <v>4838355602</v>
      </c>
      <c r="Z56" s="9">
        <v>5527701261.6975002</v>
      </c>
      <c r="AB56" s="45">
        <v>0.16</v>
      </c>
      <c r="AD56" s="23"/>
      <c r="AF56" s="23"/>
    </row>
    <row r="57" spans="1:32" ht="21.75" customHeight="1" x14ac:dyDescent="0.2">
      <c r="A57" s="96" t="s">
        <v>67</v>
      </c>
      <c r="B57" s="96"/>
      <c r="C57" s="96"/>
      <c r="E57" s="97">
        <v>41994168</v>
      </c>
      <c r="F57" s="97"/>
      <c r="H57" s="9">
        <v>62642422278</v>
      </c>
      <c r="J57" s="9">
        <v>59569119953.470802</v>
      </c>
      <c r="L57" s="9">
        <v>0</v>
      </c>
      <c r="N57" s="9">
        <v>0</v>
      </c>
      <c r="P57" s="9">
        <v>0</v>
      </c>
      <c r="R57" s="9">
        <v>0</v>
      </c>
      <c r="T57" s="9">
        <v>41994168</v>
      </c>
      <c r="V57" s="9">
        <v>1313</v>
      </c>
      <c r="X57" s="9">
        <v>62642422279</v>
      </c>
      <c r="Z57" s="9">
        <v>54810269445.625198</v>
      </c>
      <c r="AB57" s="45">
        <v>1.54</v>
      </c>
      <c r="AD57" s="23"/>
      <c r="AF57" s="23"/>
    </row>
    <row r="58" spans="1:32" ht="21.75" customHeight="1" x14ac:dyDescent="0.2">
      <c r="A58" s="96" t="s">
        <v>68</v>
      </c>
      <c r="B58" s="96"/>
      <c r="C58" s="96"/>
      <c r="E58" s="97">
        <v>2920113</v>
      </c>
      <c r="F58" s="97"/>
      <c r="H58" s="9">
        <v>120754082839</v>
      </c>
      <c r="J58" s="9">
        <v>178605489300.30499</v>
      </c>
      <c r="L58" s="9">
        <v>0</v>
      </c>
      <c r="N58" s="9">
        <v>0</v>
      </c>
      <c r="P58" s="9">
        <v>0</v>
      </c>
      <c r="R58" s="9">
        <v>0</v>
      </c>
      <c r="T58" s="9">
        <v>2920113</v>
      </c>
      <c r="V58" s="9">
        <v>54820</v>
      </c>
      <c r="X58" s="9">
        <v>120754082840</v>
      </c>
      <c r="Z58" s="9">
        <v>159128115121.77301</v>
      </c>
      <c r="AB58" s="45">
        <v>4.47</v>
      </c>
      <c r="AD58" s="23"/>
      <c r="AF58" s="23"/>
    </row>
    <row r="59" spans="1:32" ht="21.75" customHeight="1" x14ac:dyDescent="0.2">
      <c r="A59" s="96" t="s">
        <v>69</v>
      </c>
      <c r="B59" s="96"/>
      <c r="C59" s="96"/>
      <c r="E59" s="97">
        <v>1599297</v>
      </c>
      <c r="F59" s="97"/>
      <c r="H59" s="9">
        <v>10676481808</v>
      </c>
      <c r="J59" s="9">
        <v>13052103511.1985</v>
      </c>
      <c r="L59" s="9">
        <v>0</v>
      </c>
      <c r="N59" s="9">
        <v>0</v>
      </c>
      <c r="P59" s="9">
        <v>0</v>
      </c>
      <c r="R59" s="9">
        <v>0</v>
      </c>
      <c r="T59" s="9">
        <v>1599297</v>
      </c>
      <c r="V59" s="9">
        <v>7350</v>
      </c>
      <c r="X59" s="9">
        <v>10676481809</v>
      </c>
      <c r="Z59" s="9">
        <v>11684891693.9475</v>
      </c>
      <c r="AB59" s="45">
        <v>0.33</v>
      </c>
      <c r="AD59" s="23"/>
      <c r="AF59" s="23"/>
    </row>
    <row r="60" spans="1:32" ht="21.75" customHeight="1" x14ac:dyDescent="0.2">
      <c r="A60" s="96" t="s">
        <v>70</v>
      </c>
      <c r="B60" s="96"/>
      <c r="C60" s="96"/>
      <c r="E60" s="97">
        <v>1600000</v>
      </c>
      <c r="F60" s="97"/>
      <c r="H60" s="9">
        <v>24050818326</v>
      </c>
      <c r="J60" s="9">
        <v>27578923200</v>
      </c>
      <c r="L60" s="9">
        <v>0</v>
      </c>
      <c r="N60" s="9">
        <v>0</v>
      </c>
      <c r="P60" s="9">
        <v>-800000</v>
      </c>
      <c r="R60" s="9">
        <v>14624463716</v>
      </c>
      <c r="T60" s="9">
        <v>800000</v>
      </c>
      <c r="V60" s="9">
        <v>15050</v>
      </c>
      <c r="X60" s="9">
        <v>12025409163</v>
      </c>
      <c r="Z60" s="9">
        <v>11968362000</v>
      </c>
      <c r="AB60" s="45">
        <v>0.34</v>
      </c>
      <c r="AD60" s="23"/>
      <c r="AF60" s="23"/>
    </row>
    <row r="61" spans="1:32" ht="21.75" customHeight="1" x14ac:dyDescent="0.2">
      <c r="A61" s="96" t="s">
        <v>71</v>
      </c>
      <c r="B61" s="96"/>
      <c r="C61" s="96"/>
      <c r="E61" s="97">
        <v>9265072</v>
      </c>
      <c r="F61" s="97"/>
      <c r="H61" s="9">
        <v>143983021045</v>
      </c>
      <c r="J61" s="9">
        <v>175081051058.616</v>
      </c>
      <c r="L61" s="9">
        <v>1000000</v>
      </c>
      <c r="N61" s="9">
        <v>16785562484</v>
      </c>
      <c r="P61" s="9">
        <v>0</v>
      </c>
      <c r="R61" s="9">
        <v>0</v>
      </c>
      <c r="T61" s="9">
        <v>10265072</v>
      </c>
      <c r="V61" s="9">
        <v>16770</v>
      </c>
      <c r="X61" s="9">
        <v>160768583529</v>
      </c>
      <c r="Z61" s="9">
        <v>171120993158.23199</v>
      </c>
      <c r="AB61" s="45">
        <v>4.8099999999999996</v>
      </c>
      <c r="AD61" s="23"/>
      <c r="AF61" s="23"/>
    </row>
    <row r="62" spans="1:32" ht="21.75" customHeight="1" x14ac:dyDescent="0.2">
      <c r="A62" s="96" t="s">
        <v>72</v>
      </c>
      <c r="B62" s="96"/>
      <c r="C62" s="96"/>
      <c r="E62" s="97">
        <v>16691183</v>
      </c>
      <c r="F62" s="97"/>
      <c r="H62" s="9">
        <v>108378109408</v>
      </c>
      <c r="J62" s="9">
        <v>109672263748.201</v>
      </c>
      <c r="L62" s="9">
        <v>0</v>
      </c>
      <c r="N62" s="9">
        <v>0</v>
      </c>
      <c r="P62" s="9">
        <v>0</v>
      </c>
      <c r="R62" s="9">
        <v>0</v>
      </c>
      <c r="T62" s="9">
        <v>16691183</v>
      </c>
      <c r="V62" s="9">
        <v>6240</v>
      </c>
      <c r="X62" s="9">
        <v>108378109408</v>
      </c>
      <c r="Z62" s="9">
        <v>103533271677</v>
      </c>
      <c r="AB62" s="45">
        <v>2.91</v>
      </c>
      <c r="AD62" s="23"/>
      <c r="AF62" s="23"/>
    </row>
    <row r="63" spans="1:32" ht="21.75" customHeight="1" x14ac:dyDescent="0.2">
      <c r="A63" s="96" t="s">
        <v>73</v>
      </c>
      <c r="B63" s="96"/>
      <c r="C63" s="96"/>
      <c r="E63" s="97">
        <v>450000</v>
      </c>
      <c r="F63" s="97"/>
      <c r="H63" s="9">
        <v>2661464413</v>
      </c>
      <c r="J63" s="9">
        <v>4034848950</v>
      </c>
      <c r="L63" s="9">
        <v>0</v>
      </c>
      <c r="N63" s="9">
        <v>0</v>
      </c>
      <c r="P63" s="9">
        <v>-450000</v>
      </c>
      <c r="R63" s="9">
        <v>5676522557</v>
      </c>
      <c r="T63" s="9">
        <v>0</v>
      </c>
      <c r="V63" s="9">
        <v>0</v>
      </c>
      <c r="X63" s="9">
        <v>0</v>
      </c>
      <c r="Z63" s="9">
        <v>0</v>
      </c>
      <c r="AB63" s="45">
        <v>0</v>
      </c>
      <c r="AD63" s="23"/>
      <c r="AF63" s="23"/>
    </row>
    <row r="64" spans="1:32" ht="21.75" customHeight="1" x14ac:dyDescent="0.2">
      <c r="A64" s="96" t="s">
        <v>74</v>
      </c>
      <c r="B64" s="96"/>
      <c r="C64" s="96"/>
      <c r="E64" s="97">
        <v>281250</v>
      </c>
      <c r="F64" s="97"/>
      <c r="H64" s="9">
        <v>2414690535</v>
      </c>
      <c r="J64" s="9">
        <v>5339912343.75</v>
      </c>
      <c r="L64" s="9">
        <v>0</v>
      </c>
      <c r="N64" s="9">
        <v>0</v>
      </c>
      <c r="P64" s="9">
        <v>0</v>
      </c>
      <c r="R64" s="9">
        <v>0</v>
      </c>
      <c r="T64" s="9">
        <v>281250</v>
      </c>
      <c r="V64" s="9">
        <v>14840</v>
      </c>
      <c r="X64" s="9">
        <v>2414690535</v>
      </c>
      <c r="Z64" s="9">
        <v>4148916187</v>
      </c>
      <c r="AB64" s="45">
        <v>0.12</v>
      </c>
      <c r="AD64" s="23"/>
      <c r="AF64" s="23"/>
    </row>
    <row r="65" spans="1:32" ht="21.75" customHeight="1" x14ac:dyDescent="0.2">
      <c r="A65" s="96" t="s">
        <v>75</v>
      </c>
      <c r="B65" s="96"/>
      <c r="C65" s="96"/>
      <c r="E65" s="97">
        <v>1936497</v>
      </c>
      <c r="F65" s="97"/>
      <c r="H65" s="9">
        <v>16867817100</v>
      </c>
      <c r="J65" s="9">
        <v>22483706164.487999</v>
      </c>
      <c r="L65" s="9">
        <v>0</v>
      </c>
      <c r="N65" s="9">
        <v>0</v>
      </c>
      <c r="P65" s="9">
        <v>0</v>
      </c>
      <c r="R65" s="9">
        <v>0</v>
      </c>
      <c r="T65" s="9">
        <v>1936497</v>
      </c>
      <c r="V65" s="9">
        <v>11170</v>
      </c>
      <c r="X65" s="9">
        <v>16867817100</v>
      </c>
      <c r="Z65" s="9">
        <v>21501968994</v>
      </c>
      <c r="AB65" s="45">
        <v>0.6</v>
      </c>
      <c r="AD65" s="23"/>
      <c r="AF65" s="23"/>
    </row>
    <row r="66" spans="1:32" ht="21.75" customHeight="1" x14ac:dyDescent="0.2">
      <c r="A66" s="96" t="s">
        <v>76</v>
      </c>
      <c r="B66" s="96"/>
      <c r="C66" s="96"/>
      <c r="E66" s="97">
        <v>1800000</v>
      </c>
      <c r="F66" s="97"/>
      <c r="H66" s="9">
        <v>6717775336</v>
      </c>
      <c r="J66" s="9">
        <v>11523027600</v>
      </c>
      <c r="L66" s="9">
        <v>0</v>
      </c>
      <c r="N66" s="9">
        <v>0</v>
      </c>
      <c r="P66" s="9">
        <v>0</v>
      </c>
      <c r="R66" s="9">
        <v>0</v>
      </c>
      <c r="T66" s="9">
        <v>1800000</v>
      </c>
      <c r="V66" s="9">
        <v>5980</v>
      </c>
      <c r="X66" s="9">
        <v>6717775336</v>
      </c>
      <c r="Z66" s="9">
        <v>10699954200</v>
      </c>
      <c r="AB66" s="45">
        <v>0.3</v>
      </c>
      <c r="AD66" s="23"/>
      <c r="AF66" s="23"/>
    </row>
    <row r="67" spans="1:32" ht="21.75" customHeight="1" x14ac:dyDescent="0.2">
      <c r="A67" s="96" t="s">
        <v>77</v>
      </c>
      <c r="B67" s="96"/>
      <c r="C67" s="96"/>
      <c r="E67" s="97">
        <v>968421</v>
      </c>
      <c r="F67" s="97"/>
      <c r="H67" s="9">
        <v>8025143625</v>
      </c>
      <c r="J67" s="9">
        <v>9770987784.7574997</v>
      </c>
      <c r="L67" s="9">
        <v>0</v>
      </c>
      <c r="N67" s="9">
        <v>0</v>
      </c>
      <c r="P67" s="9">
        <v>0</v>
      </c>
      <c r="R67" s="9">
        <v>0</v>
      </c>
      <c r="T67" s="9">
        <v>968421</v>
      </c>
      <c r="V67" s="9">
        <v>8480</v>
      </c>
      <c r="X67" s="9">
        <v>8025143625</v>
      </c>
      <c r="Z67" s="9">
        <v>8163347430.0240002</v>
      </c>
      <c r="AB67" s="45">
        <v>0.23</v>
      </c>
      <c r="AD67" s="23"/>
      <c r="AF67" s="23"/>
    </row>
    <row r="68" spans="1:32" ht="21.75" customHeight="1" x14ac:dyDescent="0.2">
      <c r="A68" s="96" t="s">
        <v>78</v>
      </c>
      <c r="B68" s="96"/>
      <c r="C68" s="96"/>
      <c r="E68" s="97">
        <v>5040002</v>
      </c>
      <c r="F68" s="97"/>
      <c r="H68" s="9">
        <v>43068330894</v>
      </c>
      <c r="J68" s="9">
        <v>60420768696.486</v>
      </c>
      <c r="L68" s="9">
        <v>0</v>
      </c>
      <c r="N68" s="9">
        <v>0</v>
      </c>
      <c r="P68" s="9">
        <v>0</v>
      </c>
      <c r="R68" s="9">
        <v>0</v>
      </c>
      <c r="T68" s="9">
        <v>5040002</v>
      </c>
      <c r="V68" s="9">
        <v>10200</v>
      </c>
      <c r="X68" s="9">
        <v>43068330894</v>
      </c>
      <c r="Z68" s="9">
        <v>51102142678</v>
      </c>
      <c r="AB68" s="45">
        <v>1.43</v>
      </c>
      <c r="AD68" s="23"/>
      <c r="AF68" s="23"/>
    </row>
    <row r="69" spans="1:32" ht="21.75" customHeight="1" x14ac:dyDescent="0.2">
      <c r="A69" s="96" t="s">
        <v>79</v>
      </c>
      <c r="B69" s="96"/>
      <c r="C69" s="96"/>
      <c r="E69" s="97">
        <v>249000</v>
      </c>
      <c r="F69" s="97"/>
      <c r="H69" s="9">
        <v>8368904053</v>
      </c>
      <c r="J69" s="9">
        <v>10168057926</v>
      </c>
      <c r="L69" s="9">
        <v>0</v>
      </c>
      <c r="N69" s="9">
        <v>0</v>
      </c>
      <c r="P69" s="9">
        <v>-249000</v>
      </c>
      <c r="R69" s="9">
        <v>10408526053</v>
      </c>
      <c r="T69" s="9">
        <v>0</v>
      </c>
      <c r="V69" s="9">
        <v>0</v>
      </c>
      <c r="X69" s="9">
        <v>0</v>
      </c>
      <c r="Z69" s="9">
        <v>0</v>
      </c>
      <c r="AB69" s="45">
        <v>0</v>
      </c>
      <c r="AD69" s="23"/>
      <c r="AF69" s="23"/>
    </row>
    <row r="70" spans="1:32" ht="21.75" customHeight="1" x14ac:dyDescent="0.2">
      <c r="A70" s="96" t="s">
        <v>80</v>
      </c>
      <c r="B70" s="96"/>
      <c r="C70" s="96"/>
      <c r="E70" s="97">
        <v>1246255</v>
      </c>
      <c r="F70" s="97"/>
      <c r="H70" s="9">
        <v>61500573918</v>
      </c>
      <c r="J70" s="9">
        <v>77365544432.737503</v>
      </c>
      <c r="L70" s="9">
        <v>0</v>
      </c>
      <c r="N70" s="9">
        <v>0</v>
      </c>
      <c r="P70" s="9">
        <v>0</v>
      </c>
      <c r="R70" s="9">
        <v>0</v>
      </c>
      <c r="T70" s="9">
        <v>1246255</v>
      </c>
      <c r="V70" s="9">
        <v>59800</v>
      </c>
      <c r="X70" s="9">
        <v>61500573918</v>
      </c>
      <c r="Z70" s="9">
        <v>74082619008.449997</v>
      </c>
      <c r="AB70" s="45">
        <v>2.08</v>
      </c>
      <c r="AD70" s="23"/>
      <c r="AF70" s="23"/>
    </row>
    <row r="71" spans="1:32" ht="21.75" customHeight="1" x14ac:dyDescent="0.2">
      <c r="A71" s="96" t="s">
        <v>81</v>
      </c>
      <c r="B71" s="96"/>
      <c r="C71" s="96"/>
      <c r="E71" s="97">
        <v>0</v>
      </c>
      <c r="F71" s="97"/>
      <c r="H71" s="9">
        <v>0</v>
      </c>
      <c r="J71" s="9">
        <v>0</v>
      </c>
      <c r="L71" s="9">
        <v>3600000</v>
      </c>
      <c r="N71" s="9">
        <v>10946949289</v>
      </c>
      <c r="P71" s="9">
        <v>0</v>
      </c>
      <c r="R71" s="9">
        <v>0</v>
      </c>
      <c r="T71" s="9">
        <v>3600000</v>
      </c>
      <c r="V71" s="9">
        <v>3226</v>
      </c>
      <c r="X71" s="9">
        <v>10946949289</v>
      </c>
      <c r="Z71" s="9">
        <v>11544499080</v>
      </c>
      <c r="AB71" s="45">
        <v>0.32</v>
      </c>
      <c r="AD71" s="23"/>
      <c r="AF71" s="23"/>
    </row>
    <row r="72" spans="1:32" ht="21.75" customHeight="1" x14ac:dyDescent="0.2">
      <c r="A72" s="96" t="s">
        <v>82</v>
      </c>
      <c r="B72" s="96"/>
      <c r="C72" s="96"/>
      <c r="E72" s="97">
        <v>0</v>
      </c>
      <c r="F72" s="97"/>
      <c r="H72" s="9">
        <v>0</v>
      </c>
      <c r="J72" s="9">
        <v>0</v>
      </c>
      <c r="L72" s="9">
        <v>5855558</v>
      </c>
      <c r="N72" s="9">
        <v>41472431687</v>
      </c>
      <c r="P72" s="9">
        <v>-1</v>
      </c>
      <c r="R72" s="9">
        <v>1</v>
      </c>
      <c r="T72" s="9">
        <v>5855557</v>
      </c>
      <c r="V72" s="9">
        <v>7220</v>
      </c>
      <c r="X72" s="9">
        <v>41472424604</v>
      </c>
      <c r="Z72" s="9">
        <v>42025572666</v>
      </c>
      <c r="AB72" s="45">
        <v>1.18</v>
      </c>
      <c r="AD72" s="23"/>
      <c r="AF72" s="23"/>
    </row>
    <row r="73" spans="1:32" ht="21.75" customHeight="1" x14ac:dyDescent="0.2">
      <c r="A73" s="96" t="s">
        <v>83</v>
      </c>
      <c r="B73" s="96"/>
      <c r="C73" s="96"/>
      <c r="E73" s="97">
        <v>0</v>
      </c>
      <c r="F73" s="97"/>
      <c r="H73" s="9">
        <v>0</v>
      </c>
      <c r="J73" s="9">
        <v>0</v>
      </c>
      <c r="L73" s="9">
        <v>3500000</v>
      </c>
      <c r="N73" s="9">
        <v>7787564694</v>
      </c>
      <c r="P73" s="9">
        <v>0</v>
      </c>
      <c r="R73" s="9">
        <v>0</v>
      </c>
      <c r="T73" s="9">
        <v>3500000</v>
      </c>
      <c r="V73" s="9">
        <v>2744</v>
      </c>
      <c r="X73" s="9">
        <v>7787564694</v>
      </c>
      <c r="Z73" s="9">
        <v>9546856200</v>
      </c>
      <c r="AB73" s="45">
        <v>0.27</v>
      </c>
      <c r="AD73" s="23"/>
      <c r="AF73" s="23"/>
    </row>
    <row r="74" spans="1:32" ht="21.75" customHeight="1" x14ac:dyDescent="0.2">
      <c r="A74" s="96" t="s">
        <v>84</v>
      </c>
      <c r="B74" s="96"/>
      <c r="C74" s="96"/>
      <c r="E74" s="97">
        <v>0</v>
      </c>
      <c r="F74" s="97"/>
      <c r="H74" s="9">
        <v>0</v>
      </c>
      <c r="J74" s="9">
        <v>0</v>
      </c>
      <c r="L74" s="9">
        <v>440000</v>
      </c>
      <c r="N74" s="9">
        <v>3239498789</v>
      </c>
      <c r="P74" s="9">
        <v>0</v>
      </c>
      <c r="R74" s="9">
        <v>0</v>
      </c>
      <c r="T74" s="9">
        <v>440000</v>
      </c>
      <c r="V74" s="9">
        <v>9250</v>
      </c>
      <c r="X74" s="9">
        <v>3239498789</v>
      </c>
      <c r="Z74" s="9">
        <v>4045783500</v>
      </c>
      <c r="AB74" s="45">
        <v>0.11</v>
      </c>
      <c r="AD74" s="23"/>
      <c r="AF74" s="23"/>
    </row>
    <row r="75" spans="1:32" ht="21.75" customHeight="1" x14ac:dyDescent="0.2">
      <c r="A75" s="98" t="s">
        <v>85</v>
      </c>
      <c r="B75" s="98"/>
      <c r="C75" s="98"/>
      <c r="D75" s="11"/>
      <c r="E75" s="97">
        <v>0</v>
      </c>
      <c r="F75" s="99"/>
      <c r="H75" s="12">
        <v>0</v>
      </c>
      <c r="J75" s="12">
        <v>0</v>
      </c>
      <c r="L75" s="12">
        <v>1200000</v>
      </c>
      <c r="N75" s="12">
        <v>4273076424</v>
      </c>
      <c r="P75" s="12">
        <v>-600000</v>
      </c>
      <c r="R75" s="12">
        <v>2270012600</v>
      </c>
      <c r="T75" s="12">
        <v>600000</v>
      </c>
      <c r="V75" s="12">
        <v>4037</v>
      </c>
      <c r="X75" s="12">
        <v>2136538208</v>
      </c>
      <c r="Z75" s="12">
        <v>2407787902</v>
      </c>
      <c r="AB75" s="46">
        <v>7.0000000000000007E-2</v>
      </c>
      <c r="AD75" s="23"/>
      <c r="AF75" s="23"/>
    </row>
    <row r="76" spans="1:32" ht="21.75" customHeight="1" x14ac:dyDescent="0.2">
      <c r="A76" s="100" t="s">
        <v>86</v>
      </c>
      <c r="B76" s="100"/>
      <c r="C76" s="100"/>
      <c r="D76" s="100"/>
      <c r="F76" s="15">
        <f>SUM(F9:F75)</f>
        <v>0</v>
      </c>
      <c r="H76" s="15">
        <f>SUM(H9:H75)</f>
        <v>3532076105393</v>
      </c>
      <c r="J76" s="15">
        <f>SUM(J9:J75)</f>
        <v>3934396701233.7197</v>
      </c>
      <c r="L76" s="15">
        <f>SUM(L9:L75)</f>
        <v>22185189</v>
      </c>
      <c r="N76" s="15">
        <f>SUM(N9:N75)</f>
        <v>84505083367</v>
      </c>
      <c r="P76" s="15">
        <f>SUM(P9:P75)</f>
        <v>-35705404</v>
      </c>
      <c r="R76" s="15">
        <f>SUM(R9:R75)</f>
        <v>362669893254</v>
      </c>
      <c r="T76" s="15">
        <f>SUM(T9:T75)</f>
        <v>827126975</v>
      </c>
      <c r="V76" s="15"/>
      <c r="X76" s="15">
        <f>SUM(X9:X75)</f>
        <v>3289233901271</v>
      </c>
      <c r="Z76" s="15">
        <f>SUM(Z9:Z75)</f>
        <v>3499538784647.3906</v>
      </c>
      <c r="AB76" s="47">
        <v>98.26</v>
      </c>
    </row>
    <row r="79" spans="1:32" x14ac:dyDescent="0.2">
      <c r="Z79" s="23"/>
    </row>
    <row r="80" spans="1:32" x14ac:dyDescent="0.2">
      <c r="Z80" s="23"/>
    </row>
    <row r="81" spans="24:26" x14ac:dyDescent="0.2">
      <c r="Z81" s="23"/>
    </row>
    <row r="82" spans="24:26" x14ac:dyDescent="0.2">
      <c r="X82" s="23"/>
      <c r="Z82" s="23"/>
    </row>
  </sheetData>
  <mergeCells count="14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D76"/>
  </mergeCells>
  <pageMargins left="0.39" right="0.39" top="0.39" bottom="0.39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7"/>
  <sheetViews>
    <sheetView rightToLeft="1" view="pageBreakPreview" zoomScale="106" zoomScaleNormal="100" zoomScaleSheetLayoutView="106" workbookViewId="0">
      <selection activeCell="C5" sqref="C5:W5"/>
    </sheetView>
  </sheetViews>
  <sheetFormatPr defaultRowHeight="12.75" x14ac:dyDescent="0.2"/>
  <cols>
    <col min="1" max="1" width="28.140625" bestFit="1" customWidth="1"/>
    <col min="2" max="2" width="1.28515625" customWidth="1"/>
    <col min="3" max="3" width="13" style="48" customWidth="1"/>
    <col min="4" max="4" width="1.28515625" style="48" customWidth="1"/>
    <col min="5" max="5" width="13" style="48" customWidth="1"/>
    <col min="6" max="6" width="1.28515625" style="48" customWidth="1"/>
    <col min="7" max="7" width="6.42578125" style="48" customWidth="1"/>
    <col min="8" max="8" width="1.28515625" style="48" customWidth="1"/>
    <col min="9" max="9" width="5.140625" style="48" customWidth="1"/>
    <col min="10" max="10" width="1.28515625" style="48" customWidth="1"/>
    <col min="11" max="11" width="9.140625" style="48" customWidth="1"/>
    <col min="12" max="12" width="1.28515625" style="48" customWidth="1"/>
    <col min="13" max="13" width="2.5703125" style="48" customWidth="1"/>
    <col min="14" max="14" width="1.28515625" style="48" customWidth="1"/>
    <col min="15" max="15" width="9.140625" style="48" customWidth="1"/>
    <col min="16" max="16" width="1.28515625" style="48" customWidth="1"/>
    <col min="17" max="17" width="2.5703125" style="48" customWidth="1"/>
    <col min="18" max="20" width="1.28515625" style="48" customWidth="1"/>
    <col min="21" max="21" width="6.42578125" style="48" customWidth="1"/>
    <col min="22" max="22" width="1.28515625" style="48" customWidth="1"/>
    <col min="23" max="23" width="2.5703125" style="48" customWidth="1"/>
    <col min="24" max="26" width="1.28515625" style="48" customWidth="1"/>
    <col min="27" max="27" width="6.42578125" style="48" customWidth="1"/>
    <col min="28" max="28" width="1.28515625" style="48" customWidth="1"/>
    <col min="29" max="29" width="2.5703125" style="48" customWidth="1"/>
    <col min="30" max="32" width="1.28515625" style="48" customWidth="1"/>
    <col min="33" max="33" width="9.140625" style="48" customWidth="1"/>
    <col min="34" max="34" width="1.28515625" style="48" customWidth="1"/>
    <col min="35" max="35" width="2.5703125" style="48" customWidth="1"/>
    <col min="36" max="36" width="1.28515625" style="48" customWidth="1"/>
    <col min="37" max="37" width="9.140625" style="48" customWidth="1"/>
    <col min="38" max="38" width="1.28515625" style="48" customWidth="1"/>
    <col min="39" max="39" width="2.5703125" style="48" customWidth="1"/>
    <col min="40" max="40" width="1.28515625" style="48" customWidth="1"/>
    <col min="41" max="41" width="9.140625" style="48" customWidth="1"/>
    <col min="42" max="42" width="1.28515625" style="48" customWidth="1"/>
    <col min="43" max="43" width="2.5703125" style="48" customWidth="1"/>
    <col min="44" max="44" width="1.28515625" style="48" customWidth="1"/>
    <col min="45" max="45" width="11.7109375" style="48" customWidth="1"/>
    <col min="46" max="47" width="1.28515625" style="48" customWidth="1"/>
    <col min="48" max="48" width="13" style="48" customWidth="1"/>
    <col min="49" max="49" width="7.7109375" customWidth="1"/>
    <col min="50" max="50" width="0.28515625" customWidth="1"/>
  </cols>
  <sheetData>
    <row r="1" spans="1:49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</row>
    <row r="2" spans="1:49" ht="21.75" customHeight="1" x14ac:dyDescent="0.2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</row>
    <row r="3" spans="1:49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</row>
    <row r="4" spans="1:49" ht="14.45" customHeight="1" x14ac:dyDescent="0.2">
      <c r="A4" s="105" t="s">
        <v>90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</row>
    <row r="5" spans="1:49" ht="14.45" customHeight="1" x14ac:dyDescent="0.2">
      <c r="C5" s="102" t="s">
        <v>7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Y5" s="102" t="s">
        <v>9</v>
      </c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</row>
    <row r="6" spans="1:49" ht="14.45" customHeight="1" x14ac:dyDescent="0.2">
      <c r="A6" s="2" t="s">
        <v>87</v>
      </c>
      <c r="C6" s="4" t="s">
        <v>91</v>
      </c>
      <c r="D6" s="43"/>
      <c r="E6" s="4" t="s">
        <v>92</v>
      </c>
      <c r="F6" s="43"/>
      <c r="G6" s="101" t="s">
        <v>93</v>
      </c>
      <c r="H6" s="101"/>
      <c r="I6" s="101"/>
      <c r="J6" s="43"/>
      <c r="K6" s="101" t="s">
        <v>94</v>
      </c>
      <c r="L6" s="101"/>
      <c r="M6" s="101"/>
      <c r="N6" s="43"/>
      <c r="O6" s="101" t="s">
        <v>88</v>
      </c>
      <c r="P6" s="101"/>
      <c r="Q6" s="101"/>
      <c r="R6" s="43"/>
      <c r="S6" s="101" t="s">
        <v>89</v>
      </c>
      <c r="T6" s="101"/>
      <c r="U6" s="101"/>
      <c r="V6" s="101"/>
      <c r="W6" s="101"/>
      <c r="Y6" s="101" t="s">
        <v>91</v>
      </c>
      <c r="Z6" s="101"/>
      <c r="AA6" s="101"/>
      <c r="AB6" s="101"/>
      <c r="AC6" s="101"/>
      <c r="AD6" s="43"/>
      <c r="AE6" s="101" t="s">
        <v>92</v>
      </c>
      <c r="AF6" s="101"/>
      <c r="AG6" s="101"/>
      <c r="AH6" s="101"/>
      <c r="AI6" s="101"/>
      <c r="AJ6" s="43"/>
      <c r="AK6" s="101" t="s">
        <v>93</v>
      </c>
      <c r="AL6" s="101"/>
      <c r="AM6" s="101"/>
      <c r="AN6" s="43"/>
      <c r="AO6" s="101" t="s">
        <v>94</v>
      </c>
      <c r="AP6" s="101"/>
      <c r="AQ6" s="101"/>
      <c r="AR6" s="43"/>
      <c r="AS6" s="101" t="s">
        <v>88</v>
      </c>
      <c r="AT6" s="101"/>
      <c r="AU6" s="43"/>
      <c r="AV6" s="4" t="s">
        <v>89</v>
      </c>
    </row>
    <row r="7" spans="1:49" ht="21.75" customHeight="1" x14ac:dyDescent="0.2">
      <c r="A7" s="5" t="s">
        <v>95</v>
      </c>
      <c r="C7" s="49" t="s">
        <v>96</v>
      </c>
      <c r="E7" s="49" t="s">
        <v>97</v>
      </c>
      <c r="G7" s="108" t="s">
        <v>98</v>
      </c>
      <c r="H7" s="108"/>
      <c r="I7" s="108"/>
      <c r="K7" s="109">
        <v>4356000</v>
      </c>
      <c r="L7" s="109"/>
      <c r="M7" s="109"/>
      <c r="O7" s="109">
        <v>1250</v>
      </c>
      <c r="P7" s="109"/>
      <c r="Q7" s="109"/>
      <c r="S7" s="108" t="s">
        <v>99</v>
      </c>
      <c r="T7" s="108"/>
      <c r="U7" s="108"/>
      <c r="V7" s="108"/>
      <c r="W7" s="108"/>
      <c r="Y7" s="108" t="s">
        <v>96</v>
      </c>
      <c r="Z7" s="108"/>
      <c r="AA7" s="108"/>
      <c r="AB7" s="108"/>
      <c r="AC7" s="108"/>
      <c r="AE7" s="108" t="s">
        <v>98</v>
      </c>
      <c r="AF7" s="108"/>
      <c r="AG7" s="108"/>
      <c r="AH7" s="108"/>
      <c r="AI7" s="108"/>
      <c r="AK7" s="108" t="s">
        <v>98</v>
      </c>
      <c r="AL7" s="108"/>
      <c r="AM7" s="108"/>
      <c r="AO7" s="109">
        <v>0</v>
      </c>
      <c r="AP7" s="109"/>
      <c r="AQ7" s="109"/>
      <c r="AS7" s="109">
        <v>0</v>
      </c>
      <c r="AT7" s="109"/>
      <c r="AV7" s="49" t="s">
        <v>98</v>
      </c>
    </row>
    <row r="8" spans="1:49" ht="21.75" customHeight="1" x14ac:dyDescent="0.2">
      <c r="A8" s="8" t="s">
        <v>100</v>
      </c>
      <c r="C8" s="50" t="s">
        <v>96</v>
      </c>
      <c r="E8" s="50" t="s">
        <v>97</v>
      </c>
      <c r="G8" s="106" t="s">
        <v>98</v>
      </c>
      <c r="H8" s="106"/>
      <c r="I8" s="106"/>
      <c r="K8" s="107">
        <v>79104000</v>
      </c>
      <c r="L8" s="107"/>
      <c r="M8" s="107"/>
      <c r="O8" s="107">
        <v>1350</v>
      </c>
      <c r="P8" s="107"/>
      <c r="Q8" s="107"/>
      <c r="S8" s="106" t="s">
        <v>99</v>
      </c>
      <c r="T8" s="106"/>
      <c r="U8" s="106"/>
      <c r="V8" s="106"/>
      <c r="W8" s="106"/>
      <c r="Y8" s="106" t="s">
        <v>96</v>
      </c>
      <c r="Z8" s="106"/>
      <c r="AA8" s="106"/>
      <c r="AB8" s="106"/>
      <c r="AC8" s="106"/>
      <c r="AE8" s="106" t="s">
        <v>98</v>
      </c>
      <c r="AF8" s="106"/>
      <c r="AG8" s="106"/>
      <c r="AH8" s="106"/>
      <c r="AI8" s="106"/>
      <c r="AK8" s="106" t="s">
        <v>98</v>
      </c>
      <c r="AL8" s="106"/>
      <c r="AM8" s="106"/>
      <c r="AO8" s="107">
        <v>0</v>
      </c>
      <c r="AP8" s="107"/>
      <c r="AQ8" s="107"/>
      <c r="AS8" s="107">
        <v>0</v>
      </c>
      <c r="AT8" s="107"/>
      <c r="AV8" s="50" t="s">
        <v>98</v>
      </c>
    </row>
    <row r="9" spans="1:49" ht="21.75" customHeight="1" x14ac:dyDescent="0.2">
      <c r="A9" s="8" t="s">
        <v>101</v>
      </c>
      <c r="C9" s="50" t="s">
        <v>96</v>
      </c>
      <c r="E9" s="50" t="s">
        <v>97</v>
      </c>
      <c r="G9" s="106" t="s">
        <v>98</v>
      </c>
      <c r="H9" s="106"/>
      <c r="I9" s="106"/>
      <c r="K9" s="107">
        <v>75000000</v>
      </c>
      <c r="L9" s="107"/>
      <c r="M9" s="107"/>
      <c r="O9" s="107">
        <v>1450</v>
      </c>
      <c r="P9" s="107"/>
      <c r="Q9" s="107"/>
      <c r="S9" s="106" t="s">
        <v>99</v>
      </c>
      <c r="T9" s="106"/>
      <c r="U9" s="106"/>
      <c r="V9" s="106"/>
      <c r="W9" s="106"/>
      <c r="Y9" s="106" t="s">
        <v>96</v>
      </c>
      <c r="Z9" s="106"/>
      <c r="AA9" s="106"/>
      <c r="AB9" s="106"/>
      <c r="AC9" s="106"/>
      <c r="AE9" s="106" t="s">
        <v>98</v>
      </c>
      <c r="AF9" s="106"/>
      <c r="AG9" s="106"/>
      <c r="AH9" s="106"/>
      <c r="AI9" s="106"/>
      <c r="AK9" s="106" t="s">
        <v>98</v>
      </c>
      <c r="AL9" s="106"/>
      <c r="AM9" s="106"/>
      <c r="AO9" s="107">
        <v>0</v>
      </c>
      <c r="AP9" s="107"/>
      <c r="AQ9" s="107"/>
      <c r="AS9" s="107">
        <v>0</v>
      </c>
      <c r="AT9" s="107"/>
      <c r="AV9" s="50" t="s">
        <v>98</v>
      </c>
    </row>
    <row r="10" spans="1:49" ht="21.75" customHeight="1" x14ac:dyDescent="0.2">
      <c r="A10" s="8" t="s">
        <v>102</v>
      </c>
      <c r="C10" s="50" t="s">
        <v>96</v>
      </c>
      <c r="E10" s="50" t="s">
        <v>97</v>
      </c>
      <c r="G10" s="106" t="s">
        <v>98</v>
      </c>
      <c r="H10" s="106"/>
      <c r="I10" s="106"/>
      <c r="K10" s="107">
        <v>11000000</v>
      </c>
      <c r="L10" s="107"/>
      <c r="M10" s="107"/>
      <c r="O10" s="107">
        <v>1350</v>
      </c>
      <c r="P10" s="107"/>
      <c r="Q10" s="107"/>
      <c r="S10" s="106" t="s">
        <v>103</v>
      </c>
      <c r="T10" s="106"/>
      <c r="U10" s="106"/>
      <c r="V10" s="106"/>
      <c r="W10" s="106"/>
      <c r="Y10" s="106" t="s">
        <v>96</v>
      </c>
      <c r="Z10" s="106"/>
      <c r="AA10" s="106"/>
      <c r="AB10" s="106"/>
      <c r="AC10" s="106"/>
      <c r="AE10" s="106" t="s">
        <v>97</v>
      </c>
      <c r="AF10" s="106"/>
      <c r="AG10" s="106"/>
      <c r="AH10" s="106"/>
      <c r="AI10" s="106"/>
      <c r="AK10" s="106" t="s">
        <v>98</v>
      </c>
      <c r="AL10" s="106"/>
      <c r="AM10" s="106"/>
      <c r="AO10" s="107">
        <v>81179000</v>
      </c>
      <c r="AP10" s="107"/>
      <c r="AQ10" s="107"/>
      <c r="AS10" s="107">
        <v>1350</v>
      </c>
      <c r="AT10" s="107"/>
      <c r="AV10" s="50" t="s">
        <v>103</v>
      </c>
    </row>
    <row r="11" spans="1:49" ht="21.75" customHeight="1" x14ac:dyDescent="0.2">
      <c r="A11" s="8" t="s">
        <v>104</v>
      </c>
      <c r="C11" s="50" t="s">
        <v>96</v>
      </c>
      <c r="E11" s="50" t="s">
        <v>97</v>
      </c>
      <c r="G11" s="106" t="s">
        <v>98</v>
      </c>
      <c r="H11" s="106"/>
      <c r="I11" s="106"/>
      <c r="K11" s="107">
        <v>7471000</v>
      </c>
      <c r="L11" s="107"/>
      <c r="M11" s="107"/>
      <c r="O11" s="107">
        <v>500</v>
      </c>
      <c r="P11" s="107"/>
      <c r="Q11" s="107"/>
      <c r="S11" s="106" t="s">
        <v>105</v>
      </c>
      <c r="T11" s="106"/>
      <c r="U11" s="106"/>
      <c r="V11" s="106"/>
      <c r="W11" s="106"/>
      <c r="Y11" s="106" t="s">
        <v>96</v>
      </c>
      <c r="Z11" s="106"/>
      <c r="AA11" s="106"/>
      <c r="AB11" s="106"/>
      <c r="AC11" s="106"/>
      <c r="AE11" s="106" t="s">
        <v>98</v>
      </c>
      <c r="AF11" s="106"/>
      <c r="AG11" s="106"/>
      <c r="AH11" s="106"/>
      <c r="AI11" s="106"/>
      <c r="AK11" s="106" t="s">
        <v>98</v>
      </c>
      <c r="AL11" s="106"/>
      <c r="AM11" s="106"/>
      <c r="AO11" s="107">
        <v>0</v>
      </c>
      <c r="AP11" s="107"/>
      <c r="AQ11" s="107"/>
      <c r="AS11" s="107">
        <v>0</v>
      </c>
      <c r="AT11" s="107"/>
      <c r="AV11" s="50" t="s">
        <v>98</v>
      </c>
    </row>
    <row r="12" spans="1:49" ht="21.75" customHeight="1" x14ac:dyDescent="0.2">
      <c r="A12" s="8" t="s">
        <v>106</v>
      </c>
      <c r="C12" s="50" t="s">
        <v>96</v>
      </c>
      <c r="E12" s="50" t="s">
        <v>97</v>
      </c>
      <c r="G12" s="106" t="s">
        <v>98</v>
      </c>
      <c r="H12" s="106"/>
      <c r="I12" s="106"/>
      <c r="K12" s="107">
        <v>5000000</v>
      </c>
      <c r="L12" s="107"/>
      <c r="M12" s="107"/>
      <c r="O12" s="107">
        <v>3250</v>
      </c>
      <c r="P12" s="107"/>
      <c r="Q12" s="107"/>
      <c r="S12" s="106" t="s">
        <v>105</v>
      </c>
      <c r="T12" s="106"/>
      <c r="U12" s="106"/>
      <c r="V12" s="106"/>
      <c r="W12" s="106"/>
      <c r="Y12" s="106" t="s">
        <v>96</v>
      </c>
      <c r="Z12" s="106"/>
      <c r="AA12" s="106"/>
      <c r="AB12" s="106"/>
      <c r="AC12" s="106"/>
      <c r="AE12" s="106" t="s">
        <v>98</v>
      </c>
      <c r="AF12" s="106"/>
      <c r="AG12" s="106"/>
      <c r="AH12" s="106"/>
      <c r="AI12" s="106"/>
      <c r="AK12" s="106" t="s">
        <v>98</v>
      </c>
      <c r="AL12" s="106"/>
      <c r="AM12" s="106"/>
      <c r="AO12" s="107">
        <v>0</v>
      </c>
      <c r="AP12" s="107"/>
      <c r="AQ12" s="107"/>
      <c r="AS12" s="107">
        <v>0</v>
      </c>
      <c r="AT12" s="107"/>
      <c r="AV12" s="50" t="s">
        <v>98</v>
      </c>
    </row>
    <row r="13" spans="1:49" ht="21.75" customHeight="1" x14ac:dyDescent="0.2">
      <c r="A13" s="8" t="s">
        <v>107</v>
      </c>
      <c r="C13" s="50" t="s">
        <v>96</v>
      </c>
      <c r="E13" s="50" t="s">
        <v>98</v>
      </c>
      <c r="G13" s="106" t="s">
        <v>98</v>
      </c>
      <c r="H13" s="106"/>
      <c r="I13" s="106"/>
      <c r="K13" s="107">
        <v>0</v>
      </c>
      <c r="L13" s="107"/>
      <c r="M13" s="107"/>
      <c r="O13" s="107">
        <v>0</v>
      </c>
      <c r="P13" s="107"/>
      <c r="Q13" s="107"/>
      <c r="S13" s="106" t="s">
        <v>98</v>
      </c>
      <c r="T13" s="106"/>
      <c r="U13" s="106"/>
      <c r="V13" s="106"/>
      <c r="W13" s="106"/>
      <c r="Y13" s="106" t="s">
        <v>96</v>
      </c>
      <c r="Z13" s="106"/>
      <c r="AA13" s="106"/>
      <c r="AB13" s="106"/>
      <c r="AC13" s="106"/>
      <c r="AE13" s="106" t="s">
        <v>97</v>
      </c>
      <c r="AF13" s="106"/>
      <c r="AG13" s="106"/>
      <c r="AH13" s="106"/>
      <c r="AI13" s="106"/>
      <c r="AK13" s="106" t="s">
        <v>98</v>
      </c>
      <c r="AL13" s="106"/>
      <c r="AM13" s="106"/>
      <c r="AO13" s="107">
        <v>81667000</v>
      </c>
      <c r="AP13" s="107"/>
      <c r="AQ13" s="107"/>
      <c r="AS13" s="107">
        <v>1250</v>
      </c>
      <c r="AT13" s="107"/>
      <c r="AV13" s="50" t="s">
        <v>103</v>
      </c>
    </row>
    <row r="14" spans="1:49" ht="21.75" customHeight="1" x14ac:dyDescent="0.2">
      <c r="A14" s="8" t="s">
        <v>108</v>
      </c>
      <c r="C14" s="50" t="s">
        <v>96</v>
      </c>
      <c r="E14" s="50" t="s">
        <v>98</v>
      </c>
      <c r="G14" s="106" t="s">
        <v>98</v>
      </c>
      <c r="H14" s="106"/>
      <c r="I14" s="106"/>
      <c r="K14" s="107">
        <v>0</v>
      </c>
      <c r="L14" s="107"/>
      <c r="M14" s="107"/>
      <c r="O14" s="107">
        <v>0</v>
      </c>
      <c r="P14" s="107"/>
      <c r="Q14" s="107"/>
      <c r="S14" s="106" t="s">
        <v>98</v>
      </c>
      <c r="T14" s="106"/>
      <c r="U14" s="106"/>
      <c r="V14" s="106"/>
      <c r="W14" s="106"/>
      <c r="Y14" s="106" t="s">
        <v>96</v>
      </c>
      <c r="Z14" s="106"/>
      <c r="AA14" s="106"/>
      <c r="AB14" s="106"/>
      <c r="AC14" s="106"/>
      <c r="AE14" s="106" t="s">
        <v>97</v>
      </c>
      <c r="AF14" s="106"/>
      <c r="AG14" s="106"/>
      <c r="AH14" s="106"/>
      <c r="AI14" s="106"/>
      <c r="AK14" s="106" t="s">
        <v>98</v>
      </c>
      <c r="AL14" s="106"/>
      <c r="AM14" s="106"/>
      <c r="AO14" s="107">
        <v>2579000</v>
      </c>
      <c r="AP14" s="107"/>
      <c r="AQ14" s="107"/>
      <c r="AS14" s="107">
        <v>5000</v>
      </c>
      <c r="AT14" s="107"/>
      <c r="AV14" s="50" t="s">
        <v>103</v>
      </c>
    </row>
    <row r="15" spans="1:49" ht="21.75" customHeight="1" x14ac:dyDescent="0.2">
      <c r="A15" s="8" t="s">
        <v>109</v>
      </c>
      <c r="C15" s="50" t="s">
        <v>96</v>
      </c>
      <c r="E15" s="50" t="s">
        <v>98</v>
      </c>
      <c r="G15" s="106" t="s">
        <v>98</v>
      </c>
      <c r="H15" s="106"/>
      <c r="I15" s="106"/>
      <c r="K15" s="107">
        <v>0</v>
      </c>
      <c r="L15" s="107"/>
      <c r="M15" s="107"/>
      <c r="O15" s="107">
        <v>0</v>
      </c>
      <c r="P15" s="107"/>
      <c r="Q15" s="107"/>
      <c r="S15" s="106" t="s">
        <v>98</v>
      </c>
      <c r="T15" s="106"/>
      <c r="U15" s="106"/>
      <c r="V15" s="106"/>
      <c r="W15" s="106"/>
      <c r="Y15" s="106" t="s">
        <v>96</v>
      </c>
      <c r="Z15" s="106"/>
      <c r="AA15" s="106"/>
      <c r="AB15" s="106"/>
      <c r="AC15" s="106"/>
      <c r="AE15" s="106" t="s">
        <v>97</v>
      </c>
      <c r="AF15" s="106"/>
      <c r="AG15" s="106"/>
      <c r="AH15" s="106"/>
      <c r="AI15" s="106"/>
      <c r="AK15" s="106" t="s">
        <v>98</v>
      </c>
      <c r="AL15" s="106"/>
      <c r="AM15" s="106"/>
      <c r="AO15" s="107">
        <v>35888000</v>
      </c>
      <c r="AP15" s="107"/>
      <c r="AQ15" s="107"/>
      <c r="AS15" s="107">
        <v>1300</v>
      </c>
      <c r="AT15" s="107"/>
      <c r="AV15" s="50" t="s">
        <v>110</v>
      </c>
    </row>
    <row r="16" spans="1:49" ht="21.75" customHeight="1" x14ac:dyDescent="0.2">
      <c r="A16" s="8" t="s">
        <v>111</v>
      </c>
      <c r="C16" s="50" t="s">
        <v>96</v>
      </c>
      <c r="E16" s="50" t="s">
        <v>98</v>
      </c>
      <c r="G16" s="106" t="s">
        <v>98</v>
      </c>
      <c r="H16" s="106"/>
      <c r="I16" s="106"/>
      <c r="K16" s="107">
        <v>0</v>
      </c>
      <c r="L16" s="107"/>
      <c r="M16" s="107"/>
      <c r="O16" s="107">
        <v>0</v>
      </c>
      <c r="P16" s="107"/>
      <c r="Q16" s="107"/>
      <c r="S16" s="106" t="s">
        <v>98</v>
      </c>
      <c r="T16" s="106"/>
      <c r="U16" s="106"/>
      <c r="V16" s="106"/>
      <c r="W16" s="106"/>
      <c r="Y16" s="106" t="s">
        <v>96</v>
      </c>
      <c r="Z16" s="106"/>
      <c r="AA16" s="106"/>
      <c r="AB16" s="106"/>
      <c r="AC16" s="106"/>
      <c r="AE16" s="106" t="s">
        <v>97</v>
      </c>
      <c r="AF16" s="106"/>
      <c r="AG16" s="106"/>
      <c r="AH16" s="106"/>
      <c r="AI16" s="106"/>
      <c r="AK16" s="106" t="s">
        <v>98</v>
      </c>
      <c r="AL16" s="106"/>
      <c r="AM16" s="106"/>
      <c r="AO16" s="107">
        <v>5808000</v>
      </c>
      <c r="AP16" s="107"/>
      <c r="AQ16" s="107"/>
      <c r="AS16" s="107">
        <v>500</v>
      </c>
      <c r="AT16" s="107"/>
      <c r="AV16" s="50" t="s">
        <v>112</v>
      </c>
    </row>
    <row r="17" spans="1:48" ht="21.75" customHeight="1" x14ac:dyDescent="0.2">
      <c r="A17" s="8" t="s">
        <v>113</v>
      </c>
      <c r="C17" s="50" t="s">
        <v>96</v>
      </c>
      <c r="E17" s="50" t="s">
        <v>98</v>
      </c>
      <c r="G17" s="106" t="s">
        <v>98</v>
      </c>
      <c r="H17" s="106"/>
      <c r="I17" s="106"/>
      <c r="K17" s="107">
        <v>0</v>
      </c>
      <c r="L17" s="107"/>
      <c r="M17" s="107"/>
      <c r="O17" s="107">
        <v>0</v>
      </c>
      <c r="P17" s="107"/>
      <c r="Q17" s="107"/>
      <c r="S17" s="106" t="s">
        <v>98</v>
      </c>
      <c r="T17" s="106"/>
      <c r="U17" s="106"/>
      <c r="V17" s="106"/>
      <c r="W17" s="106"/>
      <c r="Y17" s="106" t="s">
        <v>96</v>
      </c>
      <c r="Z17" s="106"/>
      <c r="AA17" s="106"/>
      <c r="AB17" s="106"/>
      <c r="AC17" s="106"/>
      <c r="AE17" s="106" t="s">
        <v>97</v>
      </c>
      <c r="AF17" s="106"/>
      <c r="AG17" s="106"/>
      <c r="AH17" s="106"/>
      <c r="AI17" s="106"/>
      <c r="AK17" s="106" t="s">
        <v>98</v>
      </c>
      <c r="AL17" s="106"/>
      <c r="AM17" s="106"/>
      <c r="AO17" s="107">
        <v>2000000</v>
      </c>
      <c r="AP17" s="107"/>
      <c r="AQ17" s="107"/>
      <c r="AS17" s="107">
        <v>500</v>
      </c>
      <c r="AT17" s="107"/>
      <c r="AV17" s="50" t="s">
        <v>110</v>
      </c>
    </row>
    <row r="18" spans="1:48" ht="21.75" customHeight="1" x14ac:dyDescent="0.2">
      <c r="A18" s="8" t="s">
        <v>114</v>
      </c>
      <c r="C18" s="50" t="s">
        <v>96</v>
      </c>
      <c r="E18" s="50" t="s">
        <v>98</v>
      </c>
      <c r="G18" s="106" t="s">
        <v>98</v>
      </c>
      <c r="H18" s="106"/>
      <c r="I18" s="106"/>
      <c r="K18" s="107">
        <v>0</v>
      </c>
      <c r="L18" s="107"/>
      <c r="M18" s="107"/>
      <c r="O18" s="107">
        <v>0</v>
      </c>
      <c r="P18" s="107"/>
      <c r="Q18" s="107"/>
      <c r="S18" s="106" t="s">
        <v>98</v>
      </c>
      <c r="T18" s="106"/>
      <c r="U18" s="106"/>
      <c r="V18" s="106"/>
      <c r="W18" s="106"/>
      <c r="Y18" s="106" t="s">
        <v>96</v>
      </c>
      <c r="Z18" s="106"/>
      <c r="AA18" s="106"/>
      <c r="AB18" s="106"/>
      <c r="AC18" s="106"/>
      <c r="AE18" s="106" t="s">
        <v>97</v>
      </c>
      <c r="AF18" s="106"/>
      <c r="AG18" s="106"/>
      <c r="AH18" s="106"/>
      <c r="AI18" s="106"/>
      <c r="AK18" s="106" t="s">
        <v>98</v>
      </c>
      <c r="AL18" s="106"/>
      <c r="AM18" s="106"/>
      <c r="AO18" s="107">
        <v>10050000</v>
      </c>
      <c r="AP18" s="107"/>
      <c r="AQ18" s="107"/>
      <c r="AS18" s="107">
        <v>500</v>
      </c>
      <c r="AT18" s="107"/>
      <c r="AV18" s="50" t="s">
        <v>115</v>
      </c>
    </row>
    <row r="19" spans="1:48" ht="21.75" customHeight="1" x14ac:dyDescent="0.2">
      <c r="A19" s="8" t="s">
        <v>19</v>
      </c>
      <c r="C19" s="50" t="s">
        <v>96</v>
      </c>
      <c r="E19" s="50" t="s">
        <v>116</v>
      </c>
      <c r="G19" s="106" t="s">
        <v>98</v>
      </c>
      <c r="H19" s="106"/>
      <c r="I19" s="106"/>
      <c r="K19" s="107">
        <v>2000000</v>
      </c>
      <c r="L19" s="107"/>
      <c r="M19" s="107"/>
      <c r="O19" s="107">
        <v>3600</v>
      </c>
      <c r="P19" s="107"/>
      <c r="Q19" s="107"/>
      <c r="S19" s="106" t="s">
        <v>117</v>
      </c>
      <c r="T19" s="106"/>
      <c r="U19" s="106"/>
      <c r="V19" s="106"/>
      <c r="W19" s="106"/>
      <c r="Y19" s="106" t="s">
        <v>96</v>
      </c>
      <c r="Z19" s="106"/>
      <c r="AA19" s="106"/>
      <c r="AB19" s="106"/>
      <c r="AC19" s="106"/>
      <c r="AE19" s="106" t="s">
        <v>98</v>
      </c>
      <c r="AF19" s="106"/>
      <c r="AG19" s="106"/>
      <c r="AH19" s="106"/>
      <c r="AI19" s="106"/>
      <c r="AK19" s="106" t="s">
        <v>98</v>
      </c>
      <c r="AL19" s="106"/>
      <c r="AM19" s="106"/>
      <c r="AO19" s="107">
        <v>0</v>
      </c>
      <c r="AP19" s="107"/>
      <c r="AQ19" s="107"/>
      <c r="AS19" s="107">
        <v>0</v>
      </c>
      <c r="AT19" s="107"/>
      <c r="AV19" s="50" t="s">
        <v>98</v>
      </c>
    </row>
    <row r="20" spans="1:48" ht="21.75" customHeight="1" x14ac:dyDescent="0.2"/>
    <row r="21" spans="1:48" ht="21.75" customHeight="1" x14ac:dyDescent="0.2"/>
    <row r="22" spans="1:48" ht="21.75" customHeight="1" x14ac:dyDescent="0.2"/>
    <row r="23" spans="1:48" ht="21.75" customHeight="1" x14ac:dyDescent="0.2"/>
    <row r="24" spans="1:48" ht="21.75" customHeight="1" x14ac:dyDescent="0.2"/>
    <row r="25" spans="1:48" ht="21.75" customHeight="1" x14ac:dyDescent="0.2"/>
    <row r="26" spans="1:48" ht="21.75" customHeight="1" x14ac:dyDescent="0.2"/>
    <row r="27" spans="1:48" ht="21.75" customHeight="1" x14ac:dyDescent="0.2"/>
    <row r="28" spans="1:48" ht="21.75" customHeight="1" x14ac:dyDescent="0.2"/>
    <row r="29" spans="1:48" ht="21.75" customHeight="1" x14ac:dyDescent="0.2"/>
    <row r="30" spans="1:48" ht="21.75" customHeight="1" x14ac:dyDescent="0.2"/>
    <row r="31" spans="1:48" ht="21.75" customHeight="1" x14ac:dyDescent="0.2"/>
    <row r="32" spans="1:48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</sheetData>
  <mergeCells count="132">
    <mergeCell ref="A1:AW1"/>
    <mergeCell ref="A2:AW2"/>
    <mergeCell ref="A3:AW3"/>
    <mergeCell ref="A4:AW4"/>
    <mergeCell ref="C5:W5"/>
    <mergeCell ref="Y5:AV5"/>
    <mergeCell ref="G6:I6"/>
    <mergeCell ref="K6:M6"/>
    <mergeCell ref="O6:Q6"/>
    <mergeCell ref="S6:W6"/>
    <mergeCell ref="Y6:AC6"/>
    <mergeCell ref="AE6:AI6"/>
    <mergeCell ref="AK6:AM6"/>
    <mergeCell ref="AO6:AQ6"/>
    <mergeCell ref="AS6:AT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</mergeCells>
  <pageMargins left="0.39" right="0.39" top="0.39" bottom="0.39" header="0" footer="0"/>
  <pageSetup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2"/>
  <sheetViews>
    <sheetView rightToLeft="1" view="pageBreakPreview" topLeftCell="A7" zoomScale="124" zoomScaleNormal="100" zoomScaleSheetLayoutView="124" workbookViewId="0">
      <selection activeCell="N10" sqref="N10:N15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2.14062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5" bestFit="1" customWidth="1"/>
    <col min="11" max="11" width="1.28515625" customWidth="1"/>
    <col min="12" max="12" width="18.5703125" bestFit="1" customWidth="1"/>
    <col min="13" max="13" width="0.28515625" customWidth="1"/>
    <col min="14" max="14" width="14.28515625" bestFit="1" customWidth="1"/>
  </cols>
  <sheetData>
    <row r="1" spans="1:14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4" ht="21.75" customHeight="1" x14ac:dyDescent="0.2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4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4" ht="14.45" customHeight="1" x14ac:dyDescent="0.2"/>
    <row r="5" spans="1:14" ht="14.45" customHeight="1" x14ac:dyDescent="0.2">
      <c r="A5" s="1" t="s">
        <v>119</v>
      </c>
      <c r="B5" s="105" t="s">
        <v>120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4" ht="14.45" customHeight="1" x14ac:dyDescent="0.2">
      <c r="D6" s="2" t="s">
        <v>7</v>
      </c>
      <c r="F6" s="102" t="s">
        <v>8</v>
      </c>
      <c r="G6" s="102"/>
      <c r="H6" s="102"/>
      <c r="J6" s="2" t="s">
        <v>9</v>
      </c>
    </row>
    <row r="7" spans="1:14" ht="14.45" customHeight="1" x14ac:dyDescent="0.2">
      <c r="D7" s="3"/>
      <c r="F7" s="3"/>
      <c r="G7" s="3"/>
      <c r="H7" s="3"/>
      <c r="J7" s="3"/>
    </row>
    <row r="8" spans="1:14" ht="14.45" customHeight="1" x14ac:dyDescent="0.2">
      <c r="A8" s="102" t="s">
        <v>121</v>
      </c>
      <c r="B8" s="102"/>
      <c r="D8" s="2" t="s">
        <v>122</v>
      </c>
      <c r="F8" s="2" t="s">
        <v>123</v>
      </c>
      <c r="H8" s="2" t="s">
        <v>124</v>
      </c>
      <c r="J8" s="2" t="s">
        <v>122</v>
      </c>
      <c r="L8" s="2" t="s">
        <v>18</v>
      </c>
    </row>
    <row r="9" spans="1:14" ht="21.75" customHeight="1" x14ac:dyDescent="0.2">
      <c r="A9" s="103" t="s">
        <v>125</v>
      </c>
      <c r="B9" s="103"/>
      <c r="D9" s="6">
        <v>18536869</v>
      </c>
      <c r="F9" s="6">
        <v>286695748528</v>
      </c>
      <c r="H9" s="6">
        <v>241557368065</v>
      </c>
      <c r="J9" s="6">
        <v>45156917332</v>
      </c>
      <c r="L9" s="7" t="s">
        <v>126</v>
      </c>
    </row>
    <row r="10" spans="1:14" ht="21.75" customHeight="1" x14ac:dyDescent="0.2">
      <c r="A10" s="98" t="s">
        <v>127</v>
      </c>
      <c r="B10" s="98"/>
      <c r="D10" s="12">
        <v>451190570</v>
      </c>
      <c r="F10" s="12">
        <v>88681431283</v>
      </c>
      <c r="H10" s="12">
        <v>88889946713</v>
      </c>
      <c r="J10" s="12">
        <v>242675140</v>
      </c>
      <c r="L10" s="13" t="s">
        <v>128</v>
      </c>
    </row>
    <row r="11" spans="1:14" ht="21.75" customHeight="1" x14ac:dyDescent="0.2">
      <c r="A11" s="100" t="s">
        <v>86</v>
      </c>
      <c r="B11" s="100"/>
      <c r="D11" s="15">
        <f>SUM(D9:D10)</f>
        <v>469727439</v>
      </c>
      <c r="F11" s="15">
        <f>SUM(F9:F10)</f>
        <v>375377179811</v>
      </c>
      <c r="H11" s="15">
        <f>SUM(H9:H10)</f>
        <v>330447314778</v>
      </c>
      <c r="J11" s="15">
        <f>SUM(J9:J10)</f>
        <v>45399592472</v>
      </c>
      <c r="L11" s="16">
        <v>0</v>
      </c>
      <c r="N11" s="23"/>
    </row>
    <row r="12" spans="1:14" x14ac:dyDescent="0.2">
      <c r="N12" s="23"/>
    </row>
  </sheetData>
  <mergeCells count="9"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3"/>
  <sheetViews>
    <sheetView rightToLeft="1" view="pageBreakPreview" topLeftCell="A7" zoomScale="136" zoomScaleNormal="100" zoomScaleSheetLayoutView="136" workbookViewId="0">
      <selection activeCell="M16" sqref="M16"/>
    </sheetView>
  </sheetViews>
  <sheetFormatPr defaultRowHeight="12.75" x14ac:dyDescent="0.2"/>
  <cols>
    <col min="1" max="1" width="2.5703125" customWidth="1"/>
    <col min="2" max="2" width="52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8.28515625" customWidth="1"/>
  </cols>
  <sheetData>
    <row r="1" spans="1:12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2" ht="21.75" customHeight="1" x14ac:dyDescent="0.2">
      <c r="A2" s="94" t="s">
        <v>129</v>
      </c>
      <c r="B2" s="94"/>
      <c r="C2" s="94"/>
      <c r="D2" s="94"/>
      <c r="E2" s="94"/>
      <c r="F2" s="94"/>
      <c r="G2" s="94"/>
      <c r="H2" s="94"/>
      <c r="I2" s="94"/>
      <c r="J2" s="94"/>
    </row>
    <row r="3" spans="1:12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</row>
    <row r="4" spans="1:12" ht="14.45" customHeight="1" x14ac:dyDescent="0.2"/>
    <row r="5" spans="1:12" ht="29.1" customHeight="1" x14ac:dyDescent="0.2">
      <c r="A5" s="1" t="s">
        <v>130</v>
      </c>
      <c r="B5" s="105" t="s">
        <v>131</v>
      </c>
      <c r="C5" s="105"/>
      <c r="D5" s="105"/>
      <c r="E5" s="105"/>
      <c r="F5" s="105"/>
      <c r="G5" s="105"/>
      <c r="H5" s="105"/>
      <c r="I5" s="105"/>
      <c r="J5" s="105"/>
    </row>
    <row r="6" spans="1:12" ht="14.45" customHeight="1" x14ac:dyDescent="0.2"/>
    <row r="7" spans="1:12" ht="14.45" customHeight="1" x14ac:dyDescent="0.2">
      <c r="A7" s="102" t="s">
        <v>132</v>
      </c>
      <c r="B7" s="102"/>
      <c r="D7" s="2" t="s">
        <v>133</v>
      </c>
      <c r="F7" s="2" t="s">
        <v>122</v>
      </c>
      <c r="H7" s="2" t="s">
        <v>134</v>
      </c>
      <c r="J7" s="2" t="s">
        <v>135</v>
      </c>
    </row>
    <row r="8" spans="1:12" ht="21.75" customHeight="1" x14ac:dyDescent="0.2">
      <c r="A8" s="103" t="s">
        <v>136</v>
      </c>
      <c r="B8" s="103"/>
      <c r="D8" s="51" t="s">
        <v>302</v>
      </c>
      <c r="F8" s="24">
        <f>'1-2'!S146</f>
        <v>618483471562</v>
      </c>
      <c r="H8" s="44">
        <f>(F8/$F$12)*100</f>
        <v>99.386678753031859</v>
      </c>
      <c r="I8" s="48"/>
      <c r="J8" s="44">
        <f>(F8/$L$9)*100</f>
        <v>17.966193262995006</v>
      </c>
    </row>
    <row r="9" spans="1:12" ht="21.75" customHeight="1" x14ac:dyDescent="0.2">
      <c r="A9" s="96" t="s">
        <v>303</v>
      </c>
      <c r="B9" s="96"/>
      <c r="D9" s="51" t="s">
        <v>137</v>
      </c>
      <c r="F9" s="25">
        <f>'2-2'!R10</f>
        <v>2387047796</v>
      </c>
      <c r="H9" s="53">
        <f t="shared" ref="H9:H11" si="0">(F9/$F$12)*100</f>
        <v>0.38358462817126793</v>
      </c>
      <c r="I9" s="48"/>
      <c r="J9" s="53">
        <f t="shared" ref="J9:J11" si="1">(F9/$L$9)*100</f>
        <v>6.9340837714922082E-2</v>
      </c>
      <c r="L9" s="23">
        <v>3442484796353</v>
      </c>
    </row>
    <row r="10" spans="1:12" ht="21.75" customHeight="1" x14ac:dyDescent="0.2">
      <c r="A10" s="96" t="s">
        <v>140</v>
      </c>
      <c r="B10" s="96"/>
      <c r="D10" s="51" t="s">
        <v>300</v>
      </c>
      <c r="F10" s="25">
        <f>'3-2'!H10</f>
        <v>135523251</v>
      </c>
      <c r="H10" s="53">
        <f t="shared" si="0"/>
        <v>2.1777794282338038E-2</v>
      </c>
      <c r="I10" s="48"/>
      <c r="J10" s="53">
        <f t="shared" si="1"/>
        <v>3.936785752650951E-3</v>
      </c>
    </row>
    <row r="11" spans="1:12" ht="21.75" customHeight="1" x14ac:dyDescent="0.2">
      <c r="A11" s="98" t="s">
        <v>142</v>
      </c>
      <c r="B11" s="98"/>
      <c r="D11" s="51" t="s">
        <v>301</v>
      </c>
      <c r="F11" s="26">
        <f>'4-2'!F10</f>
        <v>1294128120</v>
      </c>
      <c r="H11" s="53">
        <f t="shared" si="0"/>
        <v>0.2079588245145394</v>
      </c>
      <c r="I11" s="48"/>
      <c r="J11" s="53">
        <f t="shared" si="1"/>
        <v>3.7592849251535145E-2</v>
      </c>
    </row>
    <row r="12" spans="1:12" ht="21.75" customHeight="1" thickBot="1" x14ac:dyDescent="0.25">
      <c r="A12" s="100" t="s">
        <v>86</v>
      </c>
      <c r="B12" s="100"/>
      <c r="D12" s="52"/>
      <c r="F12" s="27">
        <f>SUM(F8:F11)</f>
        <v>622300170729</v>
      </c>
      <c r="H12" s="54">
        <f>SUM(H8:H11)</f>
        <v>100</v>
      </c>
      <c r="I12" s="48"/>
      <c r="J12" s="47">
        <f>SUM(J8:J11)</f>
        <v>18.077063735714113</v>
      </c>
    </row>
    <row r="13" spans="1:12" ht="13.5" thickTop="1" x14ac:dyDescent="0.2">
      <c r="L13" s="29"/>
    </row>
  </sheetData>
  <mergeCells count="10"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50"/>
  <sheetViews>
    <sheetView rightToLeft="1" view="pageBreakPreview" topLeftCell="A92" zoomScaleNormal="100" zoomScaleSheetLayoutView="100" workbookViewId="0">
      <selection activeCell="I162" sqref="I162"/>
    </sheetView>
  </sheetViews>
  <sheetFormatPr defaultRowHeight="12.75" x14ac:dyDescent="0.2"/>
  <cols>
    <col min="1" max="1" width="31" customWidth="1"/>
    <col min="2" max="2" width="1.28515625" customWidth="1"/>
    <col min="3" max="3" width="14.7109375" style="48" bestFit="1" customWidth="1"/>
    <col min="4" max="4" width="1.28515625" style="48" customWidth="1"/>
    <col min="5" max="5" width="17" style="48" bestFit="1" customWidth="1"/>
    <col min="6" max="6" width="1.28515625" style="48" customWidth="1"/>
    <col min="7" max="7" width="15" style="48" bestFit="1" customWidth="1"/>
    <col min="8" max="8" width="1.28515625" style="48" customWidth="1"/>
    <col min="9" max="9" width="16.85546875" style="48" bestFit="1" customWidth="1"/>
    <col min="10" max="10" width="1.28515625" style="48" customWidth="1"/>
    <col min="11" max="11" width="17.28515625" style="48" bestFit="1" customWidth="1"/>
    <col min="12" max="12" width="1.28515625" style="48" customWidth="1"/>
    <col min="13" max="13" width="16" style="48" bestFit="1" customWidth="1"/>
    <col min="14" max="14" width="1.28515625" style="48" customWidth="1"/>
    <col min="15" max="15" width="16.140625" style="48" bestFit="1" customWidth="1"/>
    <col min="16" max="16" width="1" style="48" customWidth="1"/>
    <col min="17" max="17" width="16" style="48" bestFit="1" customWidth="1"/>
    <col min="18" max="18" width="1.28515625" style="48" customWidth="1"/>
    <col min="19" max="19" width="16.140625" style="48" bestFit="1" customWidth="1"/>
    <col min="20" max="20" width="1.28515625" style="48" customWidth="1"/>
    <col min="21" max="21" width="17.28515625" style="48" bestFit="1" customWidth="1"/>
    <col min="22" max="22" width="0.28515625" customWidth="1"/>
    <col min="23" max="23" width="31" style="35" customWidth="1"/>
    <col min="24" max="24" width="18.28515625" style="35" bestFit="1" customWidth="1"/>
  </cols>
  <sheetData>
    <row r="1" spans="1:21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21.75" customHeight="1" x14ac:dyDescent="0.2">
      <c r="A2" s="94" t="s">
        <v>129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1:21" ht="14.45" customHeight="1" x14ac:dyDescent="0.2"/>
    <row r="5" spans="1:21" ht="14.45" customHeight="1" x14ac:dyDescent="0.2">
      <c r="A5" s="1" t="s">
        <v>143</v>
      </c>
      <c r="B5" s="33"/>
      <c r="C5" s="55" t="s">
        <v>144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21" ht="14.45" customHeight="1" x14ac:dyDescent="0.2">
      <c r="C6" s="110" t="s">
        <v>145</v>
      </c>
      <c r="D6" s="110"/>
      <c r="E6" s="110"/>
      <c r="F6" s="110"/>
      <c r="G6" s="110"/>
      <c r="H6" s="110"/>
      <c r="I6" s="110"/>
      <c r="J6" s="110"/>
      <c r="K6" s="110"/>
      <c r="M6" s="110" t="s">
        <v>146</v>
      </c>
      <c r="N6" s="110"/>
      <c r="O6" s="110"/>
      <c r="P6" s="110"/>
      <c r="Q6" s="110"/>
      <c r="R6" s="110"/>
      <c r="S6" s="110"/>
      <c r="T6" s="110"/>
      <c r="U6" s="110"/>
    </row>
    <row r="7" spans="1:21" ht="14.45" customHeight="1" x14ac:dyDescent="0.2">
      <c r="C7" s="43"/>
      <c r="D7" s="43"/>
      <c r="E7" s="43"/>
      <c r="F7" s="43"/>
      <c r="G7" s="43"/>
      <c r="H7" s="43"/>
      <c r="I7" s="4" t="s">
        <v>86</v>
      </c>
      <c r="J7" s="4"/>
      <c r="K7" s="4"/>
      <c r="M7" s="43"/>
      <c r="N7" s="43"/>
      <c r="O7" s="43"/>
      <c r="P7" s="43"/>
      <c r="Q7" s="43"/>
      <c r="R7" s="43"/>
      <c r="S7" s="4" t="s">
        <v>86</v>
      </c>
      <c r="T7" s="4"/>
      <c r="U7" s="4"/>
    </row>
    <row r="8" spans="1:21" ht="14.45" customHeight="1" x14ac:dyDescent="0.2">
      <c r="A8" s="34" t="s">
        <v>147</v>
      </c>
      <c r="C8" s="2" t="s">
        <v>148</v>
      </c>
      <c r="E8" s="2" t="s">
        <v>149</v>
      </c>
      <c r="G8" s="2" t="s">
        <v>150</v>
      </c>
      <c r="I8" s="4" t="s">
        <v>122</v>
      </c>
      <c r="J8" s="43"/>
      <c r="K8" s="4" t="s">
        <v>134</v>
      </c>
      <c r="M8" s="2" t="s">
        <v>148</v>
      </c>
      <c r="O8" s="2" t="s">
        <v>149</v>
      </c>
      <c r="P8" s="2"/>
      <c r="Q8" s="2" t="s">
        <v>150</v>
      </c>
      <c r="S8" s="4" t="s">
        <v>122</v>
      </c>
      <c r="T8" s="43"/>
      <c r="U8" s="20" t="s">
        <v>134</v>
      </c>
    </row>
    <row r="9" spans="1:21" ht="21.75" customHeight="1" x14ac:dyDescent="0.2">
      <c r="A9" s="32" t="s">
        <v>39</v>
      </c>
      <c r="C9" s="56">
        <v>0</v>
      </c>
      <c r="E9" s="56">
        <v>-15637250349</v>
      </c>
      <c r="G9" s="56">
        <v>1636547878</v>
      </c>
      <c r="I9" s="56">
        <f>C9+E9+G9</f>
        <v>-14000702471</v>
      </c>
      <c r="K9" s="44">
        <f>I9/درآمد!$F$12</f>
        <v>-2.2498310509217332E-2</v>
      </c>
      <c r="M9" s="56">
        <v>2744728000</v>
      </c>
      <c r="O9" s="56">
        <v>25661458348</v>
      </c>
      <c r="P9" s="56"/>
      <c r="Q9" s="56">
        <v>551642794</v>
      </c>
      <c r="S9" s="56">
        <f>M9+O9+Q9</f>
        <v>28957829142</v>
      </c>
      <c r="U9" s="45">
        <f>S9/درآمد!$F$12</f>
        <v>4.653353880343155E-2</v>
      </c>
    </row>
    <row r="10" spans="1:21" ht="21.75" customHeight="1" x14ac:dyDescent="0.2">
      <c r="A10" s="31" t="s">
        <v>43</v>
      </c>
      <c r="C10" s="57">
        <v>0</v>
      </c>
      <c r="E10" s="57">
        <v>-112484441</v>
      </c>
      <c r="G10" s="57">
        <v>3812442594</v>
      </c>
      <c r="I10" s="57">
        <f t="shared" ref="I10:I73" si="0">C10+E10+G10</f>
        <v>3699958153</v>
      </c>
      <c r="K10" s="45">
        <f>I10/درآمد!$F$12</f>
        <v>5.9456164838676577E-3</v>
      </c>
      <c r="M10" s="57">
        <v>0</v>
      </c>
      <c r="O10" s="57">
        <v>2867767376</v>
      </c>
      <c r="P10" s="57"/>
      <c r="Q10" s="57">
        <v>3812442594</v>
      </c>
      <c r="S10" s="57">
        <f t="shared" ref="S10:S73" si="1">M10+O10+Q10</f>
        <v>6680209970</v>
      </c>
      <c r="U10" s="45">
        <f>S10/درآمد!$F$12</f>
        <v>1.0734706953678638E-2</v>
      </c>
    </row>
    <row r="11" spans="1:21" ht="21.75" customHeight="1" x14ac:dyDescent="0.2">
      <c r="A11" s="31" t="s">
        <v>79</v>
      </c>
      <c r="C11" s="57">
        <v>0</v>
      </c>
      <c r="E11" s="57">
        <v>-205440314</v>
      </c>
      <c r="G11" s="57">
        <v>508209808</v>
      </c>
      <c r="I11" s="57">
        <f t="shared" si="0"/>
        <v>302769494</v>
      </c>
      <c r="K11" s="45">
        <f>I11/درآمد!$F$12</f>
        <v>4.865328795351567E-4</v>
      </c>
      <c r="M11" s="57">
        <v>737500000</v>
      </c>
      <c r="O11" s="57">
        <v>0</v>
      </c>
      <c r="P11" s="57"/>
      <c r="Q11" s="57">
        <v>510459295</v>
      </c>
      <c r="S11" s="57">
        <f t="shared" si="1"/>
        <v>1247959295</v>
      </c>
      <c r="U11" s="45">
        <f>S11/درآمد!$F$12</f>
        <v>2.0053976420062124E-3</v>
      </c>
    </row>
    <row r="12" spans="1:21" ht="21.75" customHeight="1" x14ac:dyDescent="0.2">
      <c r="A12" s="31" t="s">
        <v>52</v>
      </c>
      <c r="C12" s="57">
        <v>0</v>
      </c>
      <c r="E12" s="57">
        <v>-3760767</v>
      </c>
      <c r="G12" s="57">
        <v>5324859</v>
      </c>
      <c r="I12" s="57">
        <f t="shared" si="0"/>
        <v>1564092</v>
      </c>
      <c r="K12" s="45">
        <f>I12/درآمد!$F$12</f>
        <v>2.5134044205190049E-6</v>
      </c>
      <c r="M12" s="57">
        <v>28255552</v>
      </c>
      <c r="O12" s="57">
        <v>0</v>
      </c>
      <c r="P12" s="57"/>
      <c r="Q12" s="57">
        <v>2378243639</v>
      </c>
      <c r="S12" s="57">
        <f t="shared" si="1"/>
        <v>2406499191</v>
      </c>
      <c r="U12" s="45">
        <f>S12/درآمد!$F$12</f>
        <v>3.8671035365149932E-3</v>
      </c>
    </row>
    <row r="13" spans="1:21" ht="21.75" customHeight="1" x14ac:dyDescent="0.2">
      <c r="A13" s="31" t="s">
        <v>48</v>
      </c>
      <c r="C13" s="57">
        <v>0</v>
      </c>
      <c r="E13" s="57">
        <v>1670898304</v>
      </c>
      <c r="G13" s="57">
        <v>-1540156804</v>
      </c>
      <c r="I13" s="57">
        <f t="shared" si="0"/>
        <v>130741500</v>
      </c>
      <c r="K13" s="45">
        <f>I13/درآمد!$F$12</f>
        <v>2.1009394846676887E-4</v>
      </c>
      <c r="M13" s="57">
        <v>0</v>
      </c>
      <c r="O13" s="57">
        <v>0</v>
      </c>
      <c r="P13" s="57"/>
      <c r="Q13" s="57">
        <v>-1540156804</v>
      </c>
      <c r="S13" s="57">
        <f t="shared" si="1"/>
        <v>-1540156804</v>
      </c>
      <c r="U13" s="45">
        <f>S13/درآمد!$F$12</f>
        <v>-2.474941959594463E-3</v>
      </c>
    </row>
    <row r="14" spans="1:21" ht="21.75" customHeight="1" x14ac:dyDescent="0.2">
      <c r="A14" s="31" t="s">
        <v>56</v>
      </c>
      <c r="C14" s="57">
        <v>0</v>
      </c>
      <c r="E14" s="57">
        <v>953064556</v>
      </c>
      <c r="G14" s="57">
        <v>-1153491556</v>
      </c>
      <c r="I14" s="57">
        <f t="shared" si="0"/>
        <v>-200427000</v>
      </c>
      <c r="K14" s="45">
        <f>I14/درآمد!$F$12</f>
        <v>-3.2207447374666103E-4</v>
      </c>
      <c r="M14" s="57">
        <v>0</v>
      </c>
      <c r="O14" s="57">
        <v>0</v>
      </c>
      <c r="P14" s="57"/>
      <c r="Q14" s="57">
        <v>-1153491556</v>
      </c>
      <c r="S14" s="57">
        <f t="shared" si="1"/>
        <v>-1153491556</v>
      </c>
      <c r="U14" s="45">
        <f>S14/درآمد!$F$12</f>
        <v>-1.853593507211689E-3</v>
      </c>
    </row>
    <row r="15" spans="1:21" ht="21.75" customHeight="1" x14ac:dyDescent="0.2">
      <c r="A15" s="31" t="s">
        <v>82</v>
      </c>
      <c r="C15" s="57">
        <v>0</v>
      </c>
      <c r="E15" s="57">
        <v>553148062</v>
      </c>
      <c r="G15" s="57">
        <v>-7082</v>
      </c>
      <c r="I15" s="57">
        <f t="shared" si="0"/>
        <v>553140980</v>
      </c>
      <c r="K15" s="45">
        <f>I15/درآمد!$F$12</f>
        <v>8.8886522295505282E-4</v>
      </c>
      <c r="M15" s="57">
        <v>0</v>
      </c>
      <c r="O15" s="57">
        <v>553148062</v>
      </c>
      <c r="P15" s="57"/>
      <c r="Q15" s="57">
        <v>-7082</v>
      </c>
      <c r="S15" s="57">
        <f t="shared" si="1"/>
        <v>553140980</v>
      </c>
      <c r="U15" s="45">
        <f>S15/درآمد!$F$12</f>
        <v>8.8886522295505282E-4</v>
      </c>
    </row>
    <row r="16" spans="1:21" ht="21.75" customHeight="1" x14ac:dyDescent="0.2">
      <c r="A16" s="31" t="s">
        <v>73</v>
      </c>
      <c r="C16" s="57">
        <v>0</v>
      </c>
      <c r="E16" s="57">
        <v>-1373384537</v>
      </c>
      <c r="G16" s="57">
        <v>3049035587</v>
      </c>
      <c r="I16" s="57">
        <f t="shared" si="0"/>
        <v>1675651050</v>
      </c>
      <c r="K16" s="45">
        <f>I16/درآمد!$F$12</f>
        <v>2.6926732930782279E-3</v>
      </c>
      <c r="M16" s="57">
        <v>0</v>
      </c>
      <c r="O16" s="57">
        <v>0</v>
      </c>
      <c r="P16" s="57"/>
      <c r="Q16" s="57">
        <v>3049035587</v>
      </c>
      <c r="S16" s="57">
        <f t="shared" si="1"/>
        <v>3049035587</v>
      </c>
      <c r="U16" s="45">
        <f>S16/درآمد!$F$12</f>
        <v>4.8996219676883191E-3</v>
      </c>
    </row>
    <row r="17" spans="1:21" ht="21.75" customHeight="1" x14ac:dyDescent="0.2">
      <c r="A17" s="31" t="s">
        <v>85</v>
      </c>
      <c r="C17" s="57">
        <v>0</v>
      </c>
      <c r="E17" s="57">
        <v>271249698</v>
      </c>
      <c r="G17" s="57">
        <v>147061788</v>
      </c>
      <c r="I17" s="57">
        <f t="shared" si="0"/>
        <v>418311486</v>
      </c>
      <c r="K17" s="45">
        <f>I17/درآمد!$F$12</f>
        <v>6.7220210707955399E-4</v>
      </c>
      <c r="M17" s="57">
        <v>0</v>
      </c>
      <c r="O17" s="57">
        <v>271249698</v>
      </c>
      <c r="P17" s="57"/>
      <c r="Q17" s="57">
        <v>147061788</v>
      </c>
      <c r="S17" s="57">
        <f t="shared" si="1"/>
        <v>418311486</v>
      </c>
      <c r="U17" s="45">
        <f>S17/درآمد!$F$12</f>
        <v>6.7220210707955399E-4</v>
      </c>
    </row>
    <row r="18" spans="1:21" ht="21.75" customHeight="1" x14ac:dyDescent="0.2">
      <c r="A18" s="31" t="s">
        <v>45</v>
      </c>
      <c r="C18" s="57">
        <v>0</v>
      </c>
      <c r="E18" s="57">
        <v>-10744266482</v>
      </c>
      <c r="G18" s="57">
        <v>-11174</v>
      </c>
      <c r="I18" s="57">
        <f t="shared" si="0"/>
        <v>-10744277656</v>
      </c>
      <c r="K18" s="45">
        <f>I18/درآمد!$F$12</f>
        <v>-1.7265426174338832E-2</v>
      </c>
      <c r="M18" s="57">
        <v>4220000000</v>
      </c>
      <c r="O18" s="57">
        <v>23254418447</v>
      </c>
      <c r="P18" s="57"/>
      <c r="Q18" s="57">
        <v>1468009582</v>
      </c>
      <c r="S18" s="57">
        <f t="shared" si="1"/>
        <v>28942428029</v>
      </c>
      <c r="U18" s="45">
        <f>S18/درآمد!$F$12</f>
        <v>4.6508790115058291E-2</v>
      </c>
    </row>
    <row r="19" spans="1:21" ht="21.75" customHeight="1" x14ac:dyDescent="0.2">
      <c r="A19" s="31" t="s">
        <v>70</v>
      </c>
      <c r="C19" s="57">
        <v>0</v>
      </c>
      <c r="E19" s="57">
        <v>-3585152037</v>
      </c>
      <c r="G19" s="57">
        <v>2686590837</v>
      </c>
      <c r="I19" s="57">
        <f t="shared" si="0"/>
        <v>-898561200</v>
      </c>
      <c r="K19" s="45">
        <f>I19/درآمد!$F$12</f>
        <v>-1.4439353261744587E-3</v>
      </c>
      <c r="M19" s="57">
        <v>0</v>
      </c>
      <c r="O19" s="57">
        <v>-57047163</v>
      </c>
      <c r="P19" s="57"/>
      <c r="Q19" s="57">
        <v>2686590837</v>
      </c>
      <c r="S19" s="57">
        <f t="shared" si="1"/>
        <v>2629543674</v>
      </c>
      <c r="U19" s="45">
        <f>S19/درآمد!$F$12</f>
        <v>4.2255229834174618E-3</v>
      </c>
    </row>
    <row r="20" spans="1:21" ht="21.75" customHeight="1" x14ac:dyDescent="0.2">
      <c r="A20" s="31" t="s">
        <v>32</v>
      </c>
      <c r="C20" s="57">
        <v>0</v>
      </c>
      <c r="E20" s="57">
        <v>1906017240</v>
      </c>
      <c r="G20" s="57">
        <v>2870983906</v>
      </c>
      <c r="I20" s="57">
        <f t="shared" si="0"/>
        <v>4777001146</v>
      </c>
      <c r="K20" s="45">
        <f>I20/درآمد!$F$12</f>
        <v>7.6763616188694475E-3</v>
      </c>
      <c r="M20" s="57">
        <v>8468379900</v>
      </c>
      <c r="O20" s="57">
        <v>0</v>
      </c>
      <c r="P20" s="57"/>
      <c r="Q20" s="57">
        <v>2661076045</v>
      </c>
      <c r="S20" s="57">
        <f t="shared" si="1"/>
        <v>11129455945</v>
      </c>
      <c r="U20" s="45">
        <f>S20/درآمد!$F$12</f>
        <v>1.7884385170523549E-2</v>
      </c>
    </row>
    <row r="21" spans="1:21" ht="21.75" customHeight="1" x14ac:dyDescent="0.2">
      <c r="A21" s="31" t="s">
        <v>25</v>
      </c>
      <c r="C21" s="57">
        <v>0</v>
      </c>
      <c r="E21" s="57">
        <v>1777854720</v>
      </c>
      <c r="G21" s="57">
        <v>-26792658</v>
      </c>
      <c r="I21" s="57">
        <f t="shared" si="0"/>
        <v>1751062062</v>
      </c>
      <c r="K21" s="45">
        <f>I21/درآمد!$F$12</f>
        <v>2.8138543814775112E-3</v>
      </c>
      <c r="M21" s="57">
        <v>0</v>
      </c>
      <c r="O21" s="57">
        <v>-1750366806</v>
      </c>
      <c r="P21" s="57"/>
      <c r="Q21" s="57">
        <v>944671572</v>
      </c>
      <c r="S21" s="57">
        <f t="shared" si="1"/>
        <v>-805695234</v>
      </c>
      <c r="U21" s="45">
        <f>S21/درآمد!$F$12</f>
        <v>-1.2947051469649445E-3</v>
      </c>
    </row>
    <row r="22" spans="1:21" ht="21.75" customHeight="1" x14ac:dyDescent="0.2">
      <c r="A22" s="31" t="s">
        <v>64</v>
      </c>
      <c r="C22" s="57">
        <v>0</v>
      </c>
      <c r="E22" s="57">
        <v>-6640442739</v>
      </c>
      <c r="G22" s="57">
        <v>76083900</v>
      </c>
      <c r="I22" s="57">
        <f t="shared" si="0"/>
        <v>-6564358839</v>
      </c>
      <c r="K22" s="45">
        <f>I22/درآمد!$F$12</f>
        <v>-1.0548540957830871E-2</v>
      </c>
      <c r="M22" s="57">
        <v>2939425020</v>
      </c>
      <c r="O22" s="57">
        <v>-3705649259</v>
      </c>
      <c r="P22" s="57"/>
      <c r="Q22" s="57">
        <v>151789544</v>
      </c>
      <c r="S22" s="57">
        <f t="shared" si="1"/>
        <v>-614434695</v>
      </c>
      <c r="U22" s="45">
        <f>S22/درآمد!$F$12</f>
        <v>-9.8736064025213761E-4</v>
      </c>
    </row>
    <row r="23" spans="1:21" ht="21.75" customHeight="1" x14ac:dyDescent="0.2">
      <c r="A23" s="31" t="s">
        <v>21</v>
      </c>
      <c r="C23" s="57">
        <v>0</v>
      </c>
      <c r="E23" s="57">
        <v>2787448406</v>
      </c>
      <c r="G23" s="57">
        <v>-4790226806</v>
      </c>
      <c r="I23" s="57">
        <f t="shared" si="0"/>
        <v>-2002778400</v>
      </c>
      <c r="K23" s="45">
        <f>I23/درآمد!$F$12</f>
        <v>-3.2183478234528275E-3</v>
      </c>
      <c r="M23" s="57">
        <v>0</v>
      </c>
      <c r="O23" s="57">
        <v>0</v>
      </c>
      <c r="P23" s="57"/>
      <c r="Q23" s="57">
        <v>-5159697805</v>
      </c>
      <c r="S23" s="57">
        <f t="shared" si="1"/>
        <v>-5159697805</v>
      </c>
      <c r="U23" s="45">
        <f>S23/درآمد!$F$12</f>
        <v>-8.2913327806990924E-3</v>
      </c>
    </row>
    <row r="24" spans="1:21" ht="21.75" customHeight="1" x14ac:dyDescent="0.2">
      <c r="A24" s="31" t="s">
        <v>37</v>
      </c>
      <c r="C24" s="57">
        <v>0</v>
      </c>
      <c r="E24" s="57">
        <v>-6958712666</v>
      </c>
      <c r="G24" s="57">
        <v>3748228227</v>
      </c>
      <c r="I24" s="57">
        <f t="shared" si="0"/>
        <v>-3210484439</v>
      </c>
      <c r="K24" s="45">
        <f>I24/درآمد!$F$12</f>
        <v>-5.1590608359291376E-3</v>
      </c>
      <c r="M24" s="57">
        <v>12939650232</v>
      </c>
      <c r="O24" s="57">
        <v>22485125908</v>
      </c>
      <c r="P24" s="57"/>
      <c r="Q24" s="57">
        <v>13360188698</v>
      </c>
      <c r="S24" s="57">
        <f t="shared" si="1"/>
        <v>48784964838</v>
      </c>
      <c r="U24" s="45">
        <f>S24/درآمد!$F$12</f>
        <v>7.83945869416207E-2</v>
      </c>
    </row>
    <row r="25" spans="1:21" ht="21.75" customHeight="1" x14ac:dyDescent="0.2">
      <c r="A25" s="31" t="s">
        <v>38</v>
      </c>
      <c r="C25" s="57">
        <v>0</v>
      </c>
      <c r="E25" s="57">
        <v>-7990459786</v>
      </c>
      <c r="G25" s="57">
        <v>8519769072</v>
      </c>
      <c r="I25" s="57">
        <f t="shared" si="0"/>
        <v>529309286</v>
      </c>
      <c r="K25" s="45">
        <f>I25/درآمد!$F$12</f>
        <v>8.5056908369466645E-4</v>
      </c>
      <c r="M25" s="57">
        <v>1078800000</v>
      </c>
      <c r="O25" s="57">
        <v>0</v>
      </c>
      <c r="P25" s="57"/>
      <c r="Q25" s="57">
        <v>7254484417</v>
      </c>
      <c r="S25" s="57">
        <f t="shared" si="1"/>
        <v>8333284417</v>
      </c>
      <c r="U25" s="45">
        <f>S25/درآمد!$F$12</f>
        <v>1.3391100965371562E-2</v>
      </c>
    </row>
    <row r="26" spans="1:21" ht="21.75" customHeight="1" x14ac:dyDescent="0.2">
      <c r="A26" s="31" t="s">
        <v>49</v>
      </c>
      <c r="C26" s="57">
        <v>0</v>
      </c>
      <c r="E26" s="57">
        <v>-2580837649</v>
      </c>
      <c r="G26" s="57">
        <v>3012770299</v>
      </c>
      <c r="I26" s="57">
        <f t="shared" si="0"/>
        <v>431932650</v>
      </c>
      <c r="K26" s="45">
        <f>I26/درآمد!$F$12</f>
        <v>6.94090521450457E-4</v>
      </c>
      <c r="M26" s="57">
        <v>0</v>
      </c>
      <c r="O26" s="57">
        <v>0</v>
      </c>
      <c r="P26" s="57"/>
      <c r="Q26" s="57">
        <v>5277197647</v>
      </c>
      <c r="S26" s="57">
        <f t="shared" si="1"/>
        <v>5277197647</v>
      </c>
      <c r="U26" s="45">
        <f>S26/درآمد!$F$12</f>
        <v>8.4801481587542752E-3</v>
      </c>
    </row>
    <row r="27" spans="1:21" ht="21.75" customHeight="1" x14ac:dyDescent="0.2">
      <c r="A27" s="31" t="s">
        <v>61</v>
      </c>
      <c r="C27" s="57">
        <v>0</v>
      </c>
      <c r="E27" s="57">
        <v>-32156820329</v>
      </c>
      <c r="G27" s="57">
        <v>11168479198</v>
      </c>
      <c r="I27" s="57">
        <f t="shared" si="0"/>
        <v>-20988341131</v>
      </c>
      <c r="K27" s="45">
        <f>I27/درآمد!$F$12</f>
        <v>-3.3727037398066255E-2</v>
      </c>
      <c r="M27" s="57">
        <v>0</v>
      </c>
      <c r="O27" s="57">
        <v>10314834202</v>
      </c>
      <c r="P27" s="57"/>
      <c r="Q27" s="57">
        <v>59960214501</v>
      </c>
      <c r="S27" s="57">
        <f t="shared" si="1"/>
        <v>70275048703</v>
      </c>
      <c r="U27" s="45">
        <f>S27/درآمد!$F$12</f>
        <v>0.11292789558562319</v>
      </c>
    </row>
    <row r="28" spans="1:21" ht="21.75" customHeight="1" x14ac:dyDescent="0.2">
      <c r="A28" s="31" t="s">
        <v>54</v>
      </c>
      <c r="C28" s="57">
        <v>0</v>
      </c>
      <c r="E28" s="57">
        <v>-11996657724</v>
      </c>
      <c r="G28" s="57">
        <v>2972021146</v>
      </c>
      <c r="I28" s="57">
        <f t="shared" si="0"/>
        <v>-9024636578</v>
      </c>
      <c r="K28" s="45">
        <f>I28/درآمد!$F$12</f>
        <v>-1.4502063477546527E-2</v>
      </c>
      <c r="M28" s="57">
        <v>11014088000</v>
      </c>
      <c r="O28" s="57">
        <v>288863585</v>
      </c>
      <c r="P28" s="57"/>
      <c r="Q28" s="57">
        <v>13001302023</v>
      </c>
      <c r="S28" s="57">
        <f t="shared" si="1"/>
        <v>24304253608</v>
      </c>
      <c r="U28" s="45">
        <f>S28/درآمد!$F$12</f>
        <v>3.9055514928637299E-2</v>
      </c>
    </row>
    <row r="29" spans="1:21" ht="21.75" customHeight="1" x14ac:dyDescent="0.2">
      <c r="A29" s="31" t="s">
        <v>24</v>
      </c>
      <c r="C29" s="57">
        <v>0</v>
      </c>
      <c r="E29" s="57">
        <v>-27321518</v>
      </c>
      <c r="G29" s="57">
        <v>29323437</v>
      </c>
      <c r="I29" s="57">
        <f t="shared" si="0"/>
        <v>2001919</v>
      </c>
      <c r="K29" s="45">
        <f>I29/درآمد!$F$12</f>
        <v>3.2169668178860232E-6</v>
      </c>
      <c r="M29" s="57">
        <v>0</v>
      </c>
      <c r="O29" s="57">
        <v>0</v>
      </c>
      <c r="P29" s="57"/>
      <c r="Q29" s="57">
        <v>-114678204</v>
      </c>
      <c r="S29" s="57">
        <f t="shared" si="1"/>
        <v>-114678204</v>
      </c>
      <c r="U29" s="45">
        <f>S29/درآمد!$F$12</f>
        <v>-1.8428117071807811E-4</v>
      </c>
    </row>
    <row r="30" spans="1:21" ht="21.75" customHeight="1" x14ac:dyDescent="0.2">
      <c r="A30" s="31" t="s">
        <v>75</v>
      </c>
      <c r="C30" s="57">
        <v>1452372750</v>
      </c>
      <c r="E30" s="57">
        <v>-981737170</v>
      </c>
      <c r="G30" s="57">
        <v>0</v>
      </c>
      <c r="I30" s="57">
        <f t="shared" si="0"/>
        <v>470635580</v>
      </c>
      <c r="K30" s="45">
        <f>I30/درآمد!$F$12</f>
        <v>7.5628386771719677E-4</v>
      </c>
      <c r="M30" s="57">
        <v>1452372750</v>
      </c>
      <c r="O30" s="57">
        <v>5683232398</v>
      </c>
      <c r="P30" s="57"/>
      <c r="Q30" s="57">
        <v>504636494</v>
      </c>
      <c r="S30" s="57">
        <f t="shared" si="1"/>
        <v>7640241642</v>
      </c>
      <c r="U30" s="45">
        <f>S30/درآمد!$F$12</f>
        <v>1.2277421735317475E-2</v>
      </c>
    </row>
    <row r="31" spans="1:21" ht="21.75" customHeight="1" x14ac:dyDescent="0.2">
      <c r="A31" s="31" t="s">
        <v>77</v>
      </c>
      <c r="C31" s="57">
        <v>0</v>
      </c>
      <c r="E31" s="57">
        <v>-1607640354</v>
      </c>
      <c r="G31" s="57">
        <v>0</v>
      </c>
      <c r="I31" s="57">
        <f t="shared" si="0"/>
        <v>-1607640354</v>
      </c>
      <c r="K31" s="45">
        <f>I31/درآمد!$F$12</f>
        <v>-2.5833840799315754E-3</v>
      </c>
      <c r="M31" s="57">
        <v>0</v>
      </c>
      <c r="O31" s="57">
        <v>138203805</v>
      </c>
      <c r="P31" s="57"/>
      <c r="Q31" s="57">
        <v>78731703</v>
      </c>
      <c r="S31" s="57">
        <f t="shared" si="1"/>
        <v>216935508</v>
      </c>
      <c r="U31" s="45">
        <f>S31/درآمد!$F$12</f>
        <v>3.4860268115605473E-4</v>
      </c>
    </row>
    <row r="32" spans="1:21" ht="21.75" customHeight="1" x14ac:dyDescent="0.2">
      <c r="A32" s="31" t="s">
        <v>40</v>
      </c>
      <c r="C32" s="57">
        <v>0</v>
      </c>
      <c r="E32" s="57">
        <v>-333571398</v>
      </c>
      <c r="G32" s="57">
        <v>0</v>
      </c>
      <c r="I32" s="57">
        <f t="shared" si="0"/>
        <v>-333571398</v>
      </c>
      <c r="K32" s="45">
        <f>I32/درآمد!$F$12</f>
        <v>-5.3602973884650279E-4</v>
      </c>
      <c r="M32" s="57">
        <v>1001142180</v>
      </c>
      <c r="O32" s="57">
        <v>-1357031273</v>
      </c>
      <c r="P32" s="57"/>
      <c r="Q32" s="57">
        <v>-113087076</v>
      </c>
      <c r="S32" s="57">
        <f t="shared" si="1"/>
        <v>-468976169</v>
      </c>
      <c r="U32" s="45">
        <f>S32/درآمد!$F$12</f>
        <v>-7.5361729123521373E-4</v>
      </c>
    </row>
    <row r="33" spans="1:21" ht="21.75" customHeight="1" x14ac:dyDescent="0.2">
      <c r="A33" s="31" t="s">
        <v>151</v>
      </c>
      <c r="C33" s="57">
        <v>0</v>
      </c>
      <c r="E33" s="57">
        <v>0</v>
      </c>
      <c r="G33" s="57">
        <v>0</v>
      </c>
      <c r="I33" s="57">
        <f t="shared" si="0"/>
        <v>0</v>
      </c>
      <c r="K33" s="45">
        <f>I33/درآمد!$F$12</f>
        <v>0</v>
      </c>
      <c r="M33" s="57">
        <v>0</v>
      </c>
      <c r="O33" s="57">
        <v>0</v>
      </c>
      <c r="P33" s="57"/>
      <c r="Q33" s="57">
        <v>-155610777</v>
      </c>
      <c r="S33" s="57">
        <f t="shared" si="1"/>
        <v>-155610777</v>
      </c>
      <c r="U33" s="45">
        <f>S33/درآمد!$F$12</f>
        <v>-2.5005742295990075E-4</v>
      </c>
    </row>
    <row r="34" spans="1:21" ht="21.75" customHeight="1" x14ac:dyDescent="0.2">
      <c r="A34" s="31" t="s">
        <v>152</v>
      </c>
      <c r="C34" s="57">
        <v>0</v>
      </c>
      <c r="E34" s="57">
        <v>0</v>
      </c>
      <c r="G34" s="57">
        <v>0</v>
      </c>
      <c r="I34" s="57">
        <f t="shared" si="0"/>
        <v>0</v>
      </c>
      <c r="K34" s="45">
        <f>I34/درآمد!$F$12</f>
        <v>0</v>
      </c>
      <c r="M34" s="57">
        <v>234028500</v>
      </c>
      <c r="O34" s="57">
        <v>0</v>
      </c>
      <c r="P34" s="57"/>
      <c r="Q34" s="57">
        <v>727498376</v>
      </c>
      <c r="S34" s="57">
        <f t="shared" si="1"/>
        <v>961526876</v>
      </c>
      <c r="U34" s="45">
        <f>S34/درآمد!$F$12</f>
        <v>1.5451174870699607E-3</v>
      </c>
    </row>
    <row r="35" spans="1:21" ht="21.75" customHeight="1" x14ac:dyDescent="0.2">
      <c r="A35" s="31" t="s">
        <v>71</v>
      </c>
      <c r="C35" s="57">
        <v>0</v>
      </c>
      <c r="E35" s="57">
        <v>-20745620384</v>
      </c>
      <c r="G35" s="57">
        <v>0</v>
      </c>
      <c r="I35" s="57">
        <f t="shared" si="0"/>
        <v>-20745620384</v>
      </c>
      <c r="K35" s="45">
        <f>I35/درآمد!$F$12</f>
        <v>-3.3336999345022399E-2</v>
      </c>
      <c r="M35" s="57">
        <v>4362210000</v>
      </c>
      <c r="O35" s="57">
        <v>6806164435</v>
      </c>
      <c r="P35" s="57"/>
      <c r="Q35" s="57">
        <v>-1993306033</v>
      </c>
      <c r="S35" s="57">
        <f t="shared" si="1"/>
        <v>9175068402</v>
      </c>
      <c r="U35" s="45">
        <f>S35/درآمد!$F$12</f>
        <v>1.474379862575286E-2</v>
      </c>
    </row>
    <row r="36" spans="1:21" ht="21.75" customHeight="1" x14ac:dyDescent="0.2">
      <c r="A36" s="31" t="s">
        <v>30</v>
      </c>
      <c r="C36" s="57">
        <v>0</v>
      </c>
      <c r="E36" s="57">
        <v>-3222196415</v>
      </c>
      <c r="G36" s="57">
        <v>0</v>
      </c>
      <c r="I36" s="57">
        <f t="shared" si="0"/>
        <v>-3222196415</v>
      </c>
      <c r="K36" s="45">
        <f>I36/درآمد!$F$12</f>
        <v>-5.177881296778891E-3</v>
      </c>
      <c r="M36" s="57">
        <v>8740000000</v>
      </c>
      <c r="O36" s="57">
        <v>-14843790755</v>
      </c>
      <c r="P36" s="57"/>
      <c r="Q36" s="57">
        <v>-14152264338</v>
      </c>
      <c r="S36" s="57">
        <f t="shared" si="1"/>
        <v>-20256055093</v>
      </c>
      <c r="U36" s="45">
        <f>S36/درآمد!$F$12</f>
        <v>-3.2550296538197687E-2</v>
      </c>
    </row>
    <row r="37" spans="1:21" ht="21.75" customHeight="1" x14ac:dyDescent="0.2">
      <c r="A37" s="31" t="s">
        <v>153</v>
      </c>
      <c r="C37" s="57">
        <v>0</v>
      </c>
      <c r="E37" s="57">
        <v>0</v>
      </c>
      <c r="G37" s="57">
        <v>0</v>
      </c>
      <c r="I37" s="57">
        <f t="shared" si="0"/>
        <v>0</v>
      </c>
      <c r="K37" s="45">
        <f>I37/درآمد!$F$12</f>
        <v>0</v>
      </c>
      <c r="M37" s="57">
        <v>0</v>
      </c>
      <c r="O37" s="57">
        <v>0</v>
      </c>
      <c r="P37" s="57"/>
      <c r="Q37" s="57">
        <v>-1162508220</v>
      </c>
      <c r="S37" s="57">
        <f t="shared" si="1"/>
        <v>-1162508220</v>
      </c>
      <c r="U37" s="45">
        <f>S37/درآمد!$F$12</f>
        <v>-1.8680827592223986E-3</v>
      </c>
    </row>
    <row r="38" spans="1:21" ht="21.75" customHeight="1" x14ac:dyDescent="0.2">
      <c r="A38" s="31" t="s">
        <v>59</v>
      </c>
      <c r="C38" s="57">
        <v>0</v>
      </c>
      <c r="E38" s="57">
        <v>-1685406760</v>
      </c>
      <c r="G38" s="57">
        <v>0</v>
      </c>
      <c r="I38" s="57">
        <f t="shared" si="0"/>
        <v>-1685406760</v>
      </c>
      <c r="K38" s="45">
        <f>I38/درآمد!$F$12</f>
        <v>-2.7083501488126102E-3</v>
      </c>
      <c r="M38" s="57">
        <v>7000000000</v>
      </c>
      <c r="O38" s="57">
        <v>-1526756376</v>
      </c>
      <c r="P38" s="57"/>
      <c r="Q38" s="57">
        <v>-4488618318</v>
      </c>
      <c r="S38" s="57">
        <f t="shared" si="1"/>
        <v>984625306</v>
      </c>
      <c r="U38" s="45">
        <f>S38/درآمد!$F$12</f>
        <v>1.5822353139427077E-3</v>
      </c>
    </row>
    <row r="39" spans="1:21" ht="21.75" customHeight="1" x14ac:dyDescent="0.2">
      <c r="A39" s="31" t="s">
        <v>154</v>
      </c>
      <c r="C39" s="57">
        <v>0</v>
      </c>
      <c r="E39" s="57">
        <v>0</v>
      </c>
      <c r="G39" s="57">
        <v>0</v>
      </c>
      <c r="I39" s="57">
        <f t="shared" si="0"/>
        <v>0</v>
      </c>
      <c r="K39" s="45">
        <f>I39/درآمد!$F$12</f>
        <v>0</v>
      </c>
      <c r="M39" s="57">
        <v>2604000000</v>
      </c>
      <c r="O39" s="57">
        <v>0</v>
      </c>
      <c r="P39" s="57"/>
      <c r="Q39" s="57">
        <v>-18841495695</v>
      </c>
      <c r="S39" s="57">
        <f t="shared" si="1"/>
        <v>-16237495695</v>
      </c>
      <c r="U39" s="45">
        <f>S39/درآمد!$F$12</f>
        <v>-2.6092706476327037E-2</v>
      </c>
    </row>
    <row r="40" spans="1:21" ht="21.75" customHeight="1" x14ac:dyDescent="0.2">
      <c r="A40" s="31" t="s">
        <v>155</v>
      </c>
      <c r="C40" s="57">
        <v>0</v>
      </c>
      <c r="E40" s="57">
        <v>0</v>
      </c>
      <c r="G40" s="57">
        <v>0</v>
      </c>
      <c r="I40" s="57">
        <f t="shared" si="0"/>
        <v>0</v>
      </c>
      <c r="K40" s="45">
        <f>I40/درآمد!$F$12</f>
        <v>0</v>
      </c>
      <c r="M40" s="57">
        <v>0</v>
      </c>
      <c r="O40" s="57">
        <v>0</v>
      </c>
      <c r="P40" s="57"/>
      <c r="Q40" s="57">
        <v>2784992</v>
      </c>
      <c r="S40" s="57">
        <f t="shared" si="1"/>
        <v>2784992</v>
      </c>
      <c r="U40" s="45">
        <f>S40/درآمد!$F$12</f>
        <v>4.4753193571158631E-6</v>
      </c>
    </row>
    <row r="41" spans="1:21" ht="21.75" customHeight="1" x14ac:dyDescent="0.2">
      <c r="A41" s="31" t="s">
        <v>156</v>
      </c>
      <c r="C41" s="57">
        <v>0</v>
      </c>
      <c r="E41" s="57">
        <v>0</v>
      </c>
      <c r="G41" s="57">
        <v>0</v>
      </c>
      <c r="I41" s="57">
        <f t="shared" si="0"/>
        <v>0</v>
      </c>
      <c r="K41" s="45">
        <f>I41/درآمد!$F$12</f>
        <v>0</v>
      </c>
      <c r="M41" s="57">
        <v>0</v>
      </c>
      <c r="O41" s="57">
        <v>0</v>
      </c>
      <c r="P41" s="57"/>
      <c r="Q41" s="57">
        <v>0</v>
      </c>
      <c r="S41" s="57">
        <f t="shared" si="1"/>
        <v>0</v>
      </c>
      <c r="U41" s="45">
        <f>S41/درآمد!$F$12</f>
        <v>0</v>
      </c>
    </row>
    <row r="42" spans="1:21" ht="21.75" customHeight="1" x14ac:dyDescent="0.2">
      <c r="A42" s="31" t="s">
        <v>63</v>
      </c>
      <c r="C42" s="57">
        <v>0</v>
      </c>
      <c r="E42" s="57">
        <v>-5360260937</v>
      </c>
      <c r="G42" s="57">
        <v>0</v>
      </c>
      <c r="I42" s="57">
        <f t="shared" si="0"/>
        <v>-5360260937</v>
      </c>
      <c r="K42" s="45">
        <f>I42/درآمد!$F$12</f>
        <v>-8.6136260106126385E-3</v>
      </c>
      <c r="M42" s="57">
        <v>749287770</v>
      </c>
      <c r="O42" s="57">
        <v>-3748299949</v>
      </c>
      <c r="P42" s="57"/>
      <c r="Q42" s="57">
        <v>4804621653</v>
      </c>
      <c r="S42" s="57">
        <f t="shared" si="1"/>
        <v>1805609474</v>
      </c>
      <c r="U42" s="45">
        <f>S42/درآمد!$F$12</f>
        <v>2.9015088841849424E-3</v>
      </c>
    </row>
    <row r="43" spans="1:21" ht="21.75" customHeight="1" x14ac:dyDescent="0.2">
      <c r="A43" s="31" t="s">
        <v>58</v>
      </c>
      <c r="C43" s="57">
        <v>0</v>
      </c>
      <c r="E43" s="57">
        <v>-3684913628</v>
      </c>
      <c r="G43" s="57">
        <v>0</v>
      </c>
      <c r="I43" s="57">
        <f t="shared" si="0"/>
        <v>-3684913628</v>
      </c>
      <c r="K43" s="45">
        <f>I43/درآمد!$F$12</f>
        <v>-5.9214408115673012E-3</v>
      </c>
      <c r="M43" s="57">
        <v>10394306400</v>
      </c>
      <c r="O43" s="57">
        <v>7422359466</v>
      </c>
      <c r="P43" s="57"/>
      <c r="Q43" s="57">
        <v>15718959384</v>
      </c>
      <c r="S43" s="57">
        <f t="shared" si="1"/>
        <v>33535625250</v>
      </c>
      <c r="U43" s="45">
        <f>S43/درآمد!$F$12</f>
        <v>5.3889789570062858E-2</v>
      </c>
    </row>
    <row r="44" spans="1:21" ht="21.75" customHeight="1" x14ac:dyDescent="0.2">
      <c r="A44" s="31" t="s">
        <v>157</v>
      </c>
      <c r="C44" s="57">
        <v>0</v>
      </c>
      <c r="E44" s="57">
        <v>0</v>
      </c>
      <c r="G44" s="57">
        <v>0</v>
      </c>
      <c r="I44" s="57">
        <f t="shared" si="0"/>
        <v>0</v>
      </c>
      <c r="K44" s="45">
        <f>I44/درآمد!$F$12</f>
        <v>0</v>
      </c>
      <c r="M44" s="57">
        <v>1972300000</v>
      </c>
      <c r="O44" s="57">
        <v>0</v>
      </c>
      <c r="P44" s="57"/>
      <c r="Q44" s="57">
        <v>-4666030400</v>
      </c>
      <c r="S44" s="57">
        <f t="shared" si="1"/>
        <v>-2693730400</v>
      </c>
      <c r="U44" s="45">
        <f>S44/درآمد!$F$12</f>
        <v>-4.3286673002907927E-3</v>
      </c>
    </row>
    <row r="45" spans="1:21" ht="21.75" customHeight="1" x14ac:dyDescent="0.2">
      <c r="A45" s="31" t="s">
        <v>66</v>
      </c>
      <c r="C45" s="57">
        <v>0</v>
      </c>
      <c r="E45" s="57">
        <v>-384300406</v>
      </c>
      <c r="G45" s="57">
        <v>0</v>
      </c>
      <c r="I45" s="57">
        <f t="shared" si="0"/>
        <v>-384300406</v>
      </c>
      <c r="K45" s="45">
        <f>I45/درآمد!$F$12</f>
        <v>-6.1754828951727158E-4</v>
      </c>
      <c r="M45" s="57">
        <v>544508000</v>
      </c>
      <c r="O45" s="57">
        <v>794130917</v>
      </c>
      <c r="P45" s="57"/>
      <c r="Q45" s="57">
        <v>-160107016</v>
      </c>
      <c r="S45" s="57">
        <f t="shared" si="1"/>
        <v>1178531901</v>
      </c>
      <c r="U45" s="45">
        <f>S45/درآمد!$F$12</f>
        <v>1.8938318779816443E-3</v>
      </c>
    </row>
    <row r="46" spans="1:21" ht="21.75" customHeight="1" x14ac:dyDescent="0.2">
      <c r="A46" s="31" t="s">
        <v>20</v>
      </c>
      <c r="C46" s="57">
        <v>0</v>
      </c>
      <c r="E46" s="57">
        <v>-527847867</v>
      </c>
      <c r="G46" s="57">
        <v>0</v>
      </c>
      <c r="I46" s="57">
        <f t="shared" si="0"/>
        <v>-527847867</v>
      </c>
      <c r="K46" s="45">
        <f>I46/درآمد!$F$12</f>
        <v>-8.4822066878375939E-4</v>
      </c>
      <c r="M46" s="57">
        <v>0</v>
      </c>
      <c r="O46" s="57">
        <v>1738414436</v>
      </c>
      <c r="P46" s="57"/>
      <c r="Q46" s="57">
        <v>955466021</v>
      </c>
      <c r="S46" s="57">
        <f t="shared" si="1"/>
        <v>2693880457</v>
      </c>
      <c r="U46" s="45">
        <f>S46/درآمد!$F$12</f>
        <v>4.3289084331187408E-3</v>
      </c>
    </row>
    <row r="47" spans="1:21" ht="21.75" customHeight="1" x14ac:dyDescent="0.2">
      <c r="A47" s="31" t="s">
        <v>158</v>
      </c>
      <c r="C47" s="57">
        <v>0</v>
      </c>
      <c r="E47" s="57">
        <v>0</v>
      </c>
      <c r="G47" s="57">
        <v>0</v>
      </c>
      <c r="I47" s="57">
        <f t="shared" si="0"/>
        <v>0</v>
      </c>
      <c r="K47" s="45">
        <f>I47/درآمد!$F$12</f>
        <v>0</v>
      </c>
      <c r="M47" s="57">
        <v>123325440</v>
      </c>
      <c r="O47" s="57">
        <v>0</v>
      </c>
      <c r="P47" s="57"/>
      <c r="Q47" s="57">
        <v>-375946750</v>
      </c>
      <c r="S47" s="57">
        <f t="shared" si="1"/>
        <v>-252621310</v>
      </c>
      <c r="U47" s="45">
        <f>S47/درآمد!$F$12</f>
        <v>-4.0594767908236974E-4</v>
      </c>
    </row>
    <row r="48" spans="1:21" ht="21.75" customHeight="1" x14ac:dyDescent="0.2">
      <c r="A48" s="31" t="s">
        <v>159</v>
      </c>
      <c r="C48" s="57">
        <v>0</v>
      </c>
      <c r="E48" s="57">
        <v>0</v>
      </c>
      <c r="G48" s="57">
        <v>0</v>
      </c>
      <c r="I48" s="57">
        <f t="shared" si="0"/>
        <v>0</v>
      </c>
      <c r="K48" s="45">
        <f>I48/درآمد!$F$12</f>
        <v>0</v>
      </c>
      <c r="M48" s="57">
        <v>56000000</v>
      </c>
      <c r="O48" s="57">
        <v>0</v>
      </c>
      <c r="P48" s="57"/>
      <c r="Q48" s="57">
        <v>63372075</v>
      </c>
      <c r="S48" s="57">
        <f t="shared" si="1"/>
        <v>119372075</v>
      </c>
      <c r="U48" s="45">
        <f>S48/درآمد!$F$12</f>
        <v>1.9182394705140503E-4</v>
      </c>
    </row>
    <row r="49" spans="1:21" ht="21.75" customHeight="1" x14ac:dyDescent="0.2">
      <c r="A49" s="31" t="s">
        <v>28</v>
      </c>
      <c r="C49" s="57">
        <v>0</v>
      </c>
      <c r="E49" s="57">
        <v>1847300899</v>
      </c>
      <c r="G49" s="57">
        <v>0</v>
      </c>
      <c r="I49" s="57">
        <f t="shared" si="0"/>
        <v>1847300899</v>
      </c>
      <c r="K49" s="45">
        <f>I49/درآمد!$F$12</f>
        <v>2.9685045672347482E-3</v>
      </c>
      <c r="M49" s="57">
        <v>1132159000</v>
      </c>
      <c r="O49" s="57">
        <v>2190802135</v>
      </c>
      <c r="P49" s="57"/>
      <c r="Q49" s="57">
        <v>62286024</v>
      </c>
      <c r="S49" s="57">
        <f t="shared" si="1"/>
        <v>3385247159</v>
      </c>
      <c r="U49" s="45">
        <f>S49/درآمد!$F$12</f>
        <v>5.4398943118307633E-3</v>
      </c>
    </row>
    <row r="50" spans="1:21" ht="21.75" customHeight="1" x14ac:dyDescent="0.2">
      <c r="A50" s="31" t="s">
        <v>72</v>
      </c>
      <c r="C50" s="57">
        <v>0</v>
      </c>
      <c r="E50" s="57">
        <v>-6138992071</v>
      </c>
      <c r="G50" s="57">
        <v>0</v>
      </c>
      <c r="I50" s="57">
        <f t="shared" si="0"/>
        <v>-6138992071</v>
      </c>
      <c r="K50" s="45">
        <f>I50/درآمد!$F$12</f>
        <v>-9.8650014249689402E-3</v>
      </c>
      <c r="M50" s="57">
        <v>7677944180</v>
      </c>
      <c r="O50" s="57">
        <v>-8697977018</v>
      </c>
      <c r="P50" s="57"/>
      <c r="Q50" s="57">
        <v>-3987562637</v>
      </c>
      <c r="S50" s="57">
        <f t="shared" si="1"/>
        <v>-5007595475</v>
      </c>
      <c r="U50" s="45">
        <f>S50/درآمد!$F$12</f>
        <v>-8.0469132269942976E-3</v>
      </c>
    </row>
    <row r="51" spans="1:21" ht="21.75" customHeight="1" x14ac:dyDescent="0.2">
      <c r="A51" s="31" t="s">
        <v>160</v>
      </c>
      <c r="C51" s="57">
        <v>0</v>
      </c>
      <c r="E51" s="57">
        <v>0</v>
      </c>
      <c r="G51" s="57">
        <v>0</v>
      </c>
      <c r="I51" s="57">
        <f t="shared" si="0"/>
        <v>0</v>
      </c>
      <c r="K51" s="45">
        <f>I51/درآمد!$F$12</f>
        <v>0</v>
      </c>
      <c r="M51" s="57">
        <v>2480000000</v>
      </c>
      <c r="O51" s="57">
        <v>0</v>
      </c>
      <c r="P51" s="57"/>
      <c r="Q51" s="57">
        <v>-3031257060</v>
      </c>
      <c r="S51" s="57">
        <f t="shared" si="1"/>
        <v>-551257060</v>
      </c>
      <c r="U51" s="45">
        <f>S51/درآمد!$F$12</f>
        <v>-8.8583787363295146E-4</v>
      </c>
    </row>
    <row r="52" spans="1:21" ht="21.75" customHeight="1" x14ac:dyDescent="0.2">
      <c r="A52" s="31" t="s">
        <v>31</v>
      </c>
      <c r="C52" s="57">
        <v>0</v>
      </c>
      <c r="E52" s="57">
        <v>13310298535</v>
      </c>
      <c r="G52" s="57">
        <v>0</v>
      </c>
      <c r="I52" s="57">
        <f t="shared" si="0"/>
        <v>13310298535</v>
      </c>
      <c r="K52" s="45">
        <f>I52/درآمد!$F$12</f>
        <v>2.1388871739192218E-2</v>
      </c>
      <c r="M52" s="57">
        <v>5317432800</v>
      </c>
      <c r="O52" s="57">
        <v>13598144465</v>
      </c>
      <c r="P52" s="57"/>
      <c r="Q52" s="57">
        <v>-609739434</v>
      </c>
      <c r="S52" s="57">
        <f t="shared" si="1"/>
        <v>18305837831</v>
      </c>
      <c r="U52" s="45">
        <f>S52/درآمد!$F$12</f>
        <v>2.9416411391234933E-2</v>
      </c>
    </row>
    <row r="53" spans="1:21" ht="21.75" customHeight="1" x14ac:dyDescent="0.2">
      <c r="A53" s="31" t="s">
        <v>65</v>
      </c>
      <c r="C53" s="57">
        <v>0</v>
      </c>
      <c r="E53" s="57">
        <v>-5291855429</v>
      </c>
      <c r="G53" s="57">
        <v>0</v>
      </c>
      <c r="I53" s="57">
        <f t="shared" si="0"/>
        <v>-5291855429</v>
      </c>
      <c r="K53" s="45">
        <f>I53/درآمد!$F$12</f>
        <v>-8.5037023576593294E-3</v>
      </c>
      <c r="M53" s="57">
        <v>0</v>
      </c>
      <c r="O53" s="57">
        <v>-13893622574</v>
      </c>
      <c r="P53" s="57"/>
      <c r="Q53" s="57">
        <v>-16467459</v>
      </c>
      <c r="S53" s="57">
        <f t="shared" si="1"/>
        <v>-13910090033</v>
      </c>
      <c r="U53" s="45">
        <f>S53/درآمد!$F$12</f>
        <v>-2.2352701617781787E-2</v>
      </c>
    </row>
    <row r="54" spans="1:21" ht="21.75" customHeight="1" x14ac:dyDescent="0.2">
      <c r="A54" s="31" t="s">
        <v>26</v>
      </c>
      <c r="C54" s="57">
        <v>0</v>
      </c>
      <c r="E54" s="57">
        <v>-3682955250</v>
      </c>
      <c r="G54" s="57">
        <v>0</v>
      </c>
      <c r="I54" s="57">
        <f t="shared" si="0"/>
        <v>-3682955250</v>
      </c>
      <c r="K54" s="45">
        <f>I54/درآمد!$F$12</f>
        <v>-5.9182938125913794E-3</v>
      </c>
      <c r="M54" s="57">
        <v>2509000000</v>
      </c>
      <c r="O54" s="57">
        <v>3708491297</v>
      </c>
      <c r="P54" s="57"/>
      <c r="Q54" s="57">
        <v>-2412647</v>
      </c>
      <c r="S54" s="57">
        <f t="shared" si="1"/>
        <v>6215078650</v>
      </c>
      <c r="U54" s="45">
        <f>S54/درآمد!$F$12</f>
        <v>9.9872681100493382E-3</v>
      </c>
    </row>
    <row r="55" spans="1:21" ht="21.75" customHeight="1" x14ac:dyDescent="0.2">
      <c r="A55" s="31" t="s">
        <v>161</v>
      </c>
      <c r="C55" s="57">
        <v>0</v>
      </c>
      <c r="E55" s="57">
        <v>0</v>
      </c>
      <c r="G55" s="57">
        <v>0</v>
      </c>
      <c r="I55" s="57">
        <f t="shared" si="0"/>
        <v>0</v>
      </c>
      <c r="K55" s="45">
        <f>I55/درآمد!$F$12</f>
        <v>0</v>
      </c>
      <c r="M55" s="57">
        <v>0</v>
      </c>
      <c r="O55" s="57">
        <v>0</v>
      </c>
      <c r="P55" s="57"/>
      <c r="Q55" s="57">
        <v>1703306109</v>
      </c>
      <c r="S55" s="57">
        <f t="shared" si="1"/>
        <v>1703306109</v>
      </c>
      <c r="U55" s="45">
        <f>S55/درآمد!$F$12</f>
        <v>2.7371133564122992E-3</v>
      </c>
    </row>
    <row r="56" spans="1:21" ht="21.75" customHeight="1" x14ac:dyDescent="0.2">
      <c r="A56" s="31" t="s">
        <v>80</v>
      </c>
      <c r="C56" s="57">
        <v>0</v>
      </c>
      <c r="E56" s="57">
        <v>-3282925424</v>
      </c>
      <c r="G56" s="57">
        <v>0</v>
      </c>
      <c r="I56" s="57">
        <f t="shared" si="0"/>
        <v>-3282925424</v>
      </c>
      <c r="K56" s="45">
        <f>I56/درآمد!$F$12</f>
        <v>-5.2754692645418733E-3</v>
      </c>
      <c r="M56" s="57">
        <v>2727047100</v>
      </c>
      <c r="O56" s="57">
        <v>17513920445</v>
      </c>
      <c r="P56" s="57"/>
      <c r="Q56" s="57">
        <v>217390124</v>
      </c>
      <c r="S56" s="57">
        <f t="shared" si="1"/>
        <v>20458357669</v>
      </c>
      <c r="U56" s="45">
        <f>S56/درآمد!$F$12</f>
        <v>3.2875384952946174E-2</v>
      </c>
    </row>
    <row r="57" spans="1:21" ht="21.75" customHeight="1" x14ac:dyDescent="0.2">
      <c r="A57" s="31" t="s">
        <v>55</v>
      </c>
      <c r="C57" s="57">
        <v>0</v>
      </c>
      <c r="E57" s="57">
        <v>-20494141400</v>
      </c>
      <c r="G57" s="57">
        <v>0</v>
      </c>
      <c r="I57" s="57">
        <f t="shared" si="0"/>
        <v>-20494141400</v>
      </c>
      <c r="K57" s="45">
        <f>I57/درآمد!$F$12</f>
        <v>-3.2932887317051393E-2</v>
      </c>
      <c r="M57" s="57">
        <v>0</v>
      </c>
      <c r="O57" s="57">
        <v>-55892950903</v>
      </c>
      <c r="P57" s="57"/>
      <c r="Q57" s="57">
        <v>1328145573</v>
      </c>
      <c r="S57" s="57">
        <f t="shared" si="1"/>
        <v>-54564805330</v>
      </c>
      <c r="U57" s="45">
        <f>S57/درآمد!$F$12</f>
        <v>-8.7682452772075398E-2</v>
      </c>
    </row>
    <row r="58" spans="1:21" ht="21.75" customHeight="1" x14ac:dyDescent="0.2">
      <c r="A58" s="31" t="s">
        <v>162</v>
      </c>
      <c r="C58" s="57">
        <v>0</v>
      </c>
      <c r="E58" s="57">
        <v>0</v>
      </c>
      <c r="G58" s="57">
        <v>0</v>
      </c>
      <c r="I58" s="57">
        <f t="shared" si="0"/>
        <v>0</v>
      </c>
      <c r="K58" s="45">
        <f>I58/درآمد!$F$12</f>
        <v>0</v>
      </c>
      <c r="M58" s="57">
        <v>0</v>
      </c>
      <c r="O58" s="57">
        <v>0</v>
      </c>
      <c r="P58" s="57"/>
      <c r="Q58" s="57">
        <v>-20739556020</v>
      </c>
      <c r="S58" s="57">
        <f t="shared" si="1"/>
        <v>-20739556020</v>
      </c>
      <c r="U58" s="45">
        <f>S58/درآمد!$F$12</f>
        <v>-3.3327254266545404E-2</v>
      </c>
    </row>
    <row r="59" spans="1:21" ht="21.75" customHeight="1" x14ac:dyDescent="0.2">
      <c r="A59" s="31" t="s">
        <v>29</v>
      </c>
      <c r="C59" s="57">
        <v>0</v>
      </c>
      <c r="E59" s="57">
        <v>20030660937</v>
      </c>
      <c r="G59" s="57">
        <v>0</v>
      </c>
      <c r="I59" s="57">
        <f t="shared" si="0"/>
        <v>20030660937</v>
      </c>
      <c r="K59" s="45">
        <f>I59/درآمد!$F$12</f>
        <v>3.2188101304126068E-2</v>
      </c>
      <c r="M59" s="57">
        <v>21252652000</v>
      </c>
      <c r="O59" s="57">
        <v>26730515327</v>
      </c>
      <c r="P59" s="57"/>
      <c r="Q59" s="57">
        <v>9031574061</v>
      </c>
      <c r="S59" s="57">
        <f t="shared" si="1"/>
        <v>57014741388</v>
      </c>
      <c r="U59" s="45">
        <f>S59/درآمد!$F$12</f>
        <v>9.1619356814910541E-2</v>
      </c>
    </row>
    <row r="60" spans="1:21" ht="21.75" customHeight="1" x14ac:dyDescent="0.2">
      <c r="A60" s="31" t="s">
        <v>42</v>
      </c>
      <c r="C60" s="57">
        <v>0</v>
      </c>
      <c r="E60" s="57">
        <v>-169651094</v>
      </c>
      <c r="G60" s="57">
        <v>0</v>
      </c>
      <c r="I60" s="57">
        <f t="shared" si="0"/>
        <v>-169651094</v>
      </c>
      <c r="K60" s="45">
        <f>I60/درآمد!$F$12</f>
        <v>-2.7261939170169353E-4</v>
      </c>
      <c r="M60" s="57">
        <v>0</v>
      </c>
      <c r="O60" s="57">
        <v>1875638733</v>
      </c>
      <c r="P60" s="57"/>
      <c r="Q60" s="57">
        <v>3590317517</v>
      </c>
      <c r="S60" s="57">
        <f t="shared" si="1"/>
        <v>5465956250</v>
      </c>
      <c r="U60" s="45">
        <f>S60/درآمد!$F$12</f>
        <v>8.7834722005569257E-3</v>
      </c>
    </row>
    <row r="61" spans="1:21" ht="21.75" customHeight="1" x14ac:dyDescent="0.2">
      <c r="A61" s="31" t="s">
        <v>35</v>
      </c>
      <c r="C61" s="57">
        <v>0</v>
      </c>
      <c r="E61" s="57">
        <v>2797961601</v>
      </c>
      <c r="G61" s="57">
        <v>0</v>
      </c>
      <c r="I61" s="57">
        <f t="shared" si="0"/>
        <v>2797961601</v>
      </c>
      <c r="K61" s="45">
        <f>I61/درآمد!$F$12</f>
        <v>4.496160747830583E-3</v>
      </c>
      <c r="M61" s="57">
        <v>0</v>
      </c>
      <c r="O61" s="57">
        <v>9625227889</v>
      </c>
      <c r="P61" s="57"/>
      <c r="Q61" s="57">
        <v>1364055842</v>
      </c>
      <c r="S61" s="57">
        <f t="shared" si="1"/>
        <v>10989283731</v>
      </c>
      <c r="U61" s="45">
        <f>S61/درآمد!$F$12</f>
        <v>1.7659136615897901E-2</v>
      </c>
    </row>
    <row r="62" spans="1:21" ht="21.75" customHeight="1" x14ac:dyDescent="0.2">
      <c r="A62" s="31" t="s">
        <v>163</v>
      </c>
      <c r="C62" s="57">
        <v>0</v>
      </c>
      <c r="E62" s="57">
        <v>0</v>
      </c>
      <c r="G62" s="57">
        <v>0</v>
      </c>
      <c r="I62" s="57">
        <f t="shared" si="0"/>
        <v>0</v>
      </c>
      <c r="K62" s="45">
        <f>I62/درآمد!$F$12</f>
        <v>0</v>
      </c>
      <c r="M62" s="57">
        <v>601545000</v>
      </c>
      <c r="O62" s="57">
        <v>0</v>
      </c>
      <c r="P62" s="57"/>
      <c r="Q62" s="57">
        <v>-1403391083</v>
      </c>
      <c r="S62" s="57">
        <f t="shared" si="1"/>
        <v>-801846083</v>
      </c>
      <c r="U62" s="45">
        <f>S62/درآمد!$F$12</f>
        <v>-1.2885197862964894E-3</v>
      </c>
    </row>
    <row r="63" spans="1:21" ht="21.75" customHeight="1" x14ac:dyDescent="0.2">
      <c r="A63" s="31" t="s">
        <v>50</v>
      </c>
      <c r="C63" s="57">
        <v>0</v>
      </c>
      <c r="E63" s="57">
        <v>-4851045393</v>
      </c>
      <c r="G63" s="57">
        <v>0</v>
      </c>
      <c r="I63" s="57">
        <f t="shared" si="0"/>
        <v>-4851045393</v>
      </c>
      <c r="K63" s="45">
        <f>I63/درآمد!$F$12</f>
        <v>-7.7953463958031584E-3</v>
      </c>
      <c r="M63" s="57">
        <v>18578228900</v>
      </c>
      <c r="O63" s="57">
        <v>29783960069</v>
      </c>
      <c r="P63" s="57"/>
      <c r="Q63" s="57">
        <v>33628042414</v>
      </c>
      <c r="S63" s="57">
        <f t="shared" si="1"/>
        <v>81990231383</v>
      </c>
      <c r="U63" s="45">
        <f>S63/درآمد!$F$12</f>
        <v>0.13175350938270142</v>
      </c>
    </row>
    <row r="64" spans="1:21" ht="21.75" customHeight="1" x14ac:dyDescent="0.2">
      <c r="A64" s="31" t="s">
        <v>164</v>
      </c>
      <c r="C64" s="57">
        <v>0</v>
      </c>
      <c r="E64" s="57">
        <v>0</v>
      </c>
      <c r="G64" s="57">
        <v>0</v>
      </c>
      <c r="I64" s="57">
        <f t="shared" si="0"/>
        <v>0</v>
      </c>
      <c r="K64" s="45">
        <f>I64/درآمد!$F$12</f>
        <v>0</v>
      </c>
      <c r="M64" s="57">
        <v>0</v>
      </c>
      <c r="O64" s="57">
        <v>0</v>
      </c>
      <c r="P64" s="57"/>
      <c r="Q64" s="57">
        <v>213203845</v>
      </c>
      <c r="S64" s="57">
        <f t="shared" si="1"/>
        <v>213203845</v>
      </c>
      <c r="U64" s="45">
        <f>S64/درآمد!$F$12</f>
        <v>3.4260611683625304E-4</v>
      </c>
    </row>
    <row r="65" spans="1:21" ht="21.75" customHeight="1" x14ac:dyDescent="0.2">
      <c r="A65" s="31" t="s">
        <v>165</v>
      </c>
      <c r="C65" s="57">
        <v>0</v>
      </c>
      <c r="E65" s="57">
        <v>0</v>
      </c>
      <c r="G65" s="57">
        <v>0</v>
      </c>
      <c r="I65" s="57">
        <f t="shared" si="0"/>
        <v>0</v>
      </c>
      <c r="K65" s="45">
        <f>I65/درآمد!$F$12</f>
        <v>0</v>
      </c>
      <c r="M65" s="57">
        <v>0</v>
      </c>
      <c r="O65" s="57">
        <v>0</v>
      </c>
      <c r="P65" s="57"/>
      <c r="Q65" s="57">
        <v>-2064</v>
      </c>
      <c r="S65" s="57">
        <f t="shared" si="1"/>
        <v>-2064</v>
      </c>
      <c r="U65" s="45">
        <f>S65/درآمد!$F$12</f>
        <v>-3.3167273561601401E-9</v>
      </c>
    </row>
    <row r="66" spans="1:21" ht="21.75" customHeight="1" x14ac:dyDescent="0.2">
      <c r="A66" s="31" t="s">
        <v>67</v>
      </c>
      <c r="C66" s="57">
        <v>0</v>
      </c>
      <c r="E66" s="57">
        <v>-4758850508</v>
      </c>
      <c r="G66" s="57">
        <v>0</v>
      </c>
      <c r="I66" s="57">
        <f t="shared" si="0"/>
        <v>-4758850508</v>
      </c>
      <c r="K66" s="45">
        <f>I66/درآمد!$F$12</f>
        <v>-7.6471946045349711E-3</v>
      </c>
      <c r="M66" s="57">
        <v>102911604</v>
      </c>
      <c r="O66" s="57">
        <v>-7864269776</v>
      </c>
      <c r="P66" s="57"/>
      <c r="Q66" s="57">
        <v>6929070531</v>
      </c>
      <c r="S66" s="57">
        <f t="shared" si="1"/>
        <v>-832287641</v>
      </c>
      <c r="U66" s="45">
        <f>S66/درآمد!$F$12</f>
        <v>-1.3374375906485901E-3</v>
      </c>
    </row>
    <row r="67" spans="1:21" ht="21.75" customHeight="1" x14ac:dyDescent="0.2">
      <c r="A67" s="31" t="s">
        <v>166</v>
      </c>
      <c r="C67" s="57">
        <v>0</v>
      </c>
      <c r="E67" s="57">
        <v>0</v>
      </c>
      <c r="G67" s="57">
        <v>0</v>
      </c>
      <c r="I67" s="57">
        <f t="shared" si="0"/>
        <v>0</v>
      </c>
      <c r="K67" s="45">
        <f>I67/درآمد!$F$12</f>
        <v>0</v>
      </c>
      <c r="M67" s="57">
        <v>0</v>
      </c>
      <c r="O67" s="57">
        <v>0</v>
      </c>
      <c r="P67" s="57"/>
      <c r="Q67" s="57">
        <v>-171900886</v>
      </c>
      <c r="S67" s="57">
        <f t="shared" si="1"/>
        <v>-171900886</v>
      </c>
      <c r="U67" s="45">
        <f>S67/درآمد!$F$12</f>
        <v>-2.7623467594203762E-4</v>
      </c>
    </row>
    <row r="68" spans="1:21" ht="21.75" customHeight="1" x14ac:dyDescent="0.2">
      <c r="A68" s="31" t="s">
        <v>34</v>
      </c>
      <c r="C68" s="57">
        <v>0</v>
      </c>
      <c r="E68" s="57">
        <v>-3754029825</v>
      </c>
      <c r="G68" s="57">
        <v>0</v>
      </c>
      <c r="I68" s="57">
        <f t="shared" si="0"/>
        <v>-3754029825</v>
      </c>
      <c r="K68" s="45">
        <f>I68/درآمد!$F$12</f>
        <v>-6.0325065002027924E-3</v>
      </c>
      <c r="M68" s="57">
        <v>2663356920</v>
      </c>
      <c r="O68" s="57">
        <v>-6629173168</v>
      </c>
      <c r="P68" s="57"/>
      <c r="Q68" s="57">
        <v>-3490093482</v>
      </c>
      <c r="S68" s="57">
        <f t="shared" si="1"/>
        <v>-7455909730</v>
      </c>
      <c r="U68" s="45">
        <f>S68/درآمد!$F$12</f>
        <v>-1.1981211127205215E-2</v>
      </c>
    </row>
    <row r="69" spans="1:21" ht="21.75" customHeight="1" x14ac:dyDescent="0.2">
      <c r="A69" s="31" t="s">
        <v>46</v>
      </c>
      <c r="C69" s="57">
        <v>0</v>
      </c>
      <c r="E69" s="57">
        <v>-30008729731</v>
      </c>
      <c r="G69" s="57">
        <v>0</v>
      </c>
      <c r="I69" s="57">
        <f t="shared" si="0"/>
        <v>-30008729731</v>
      </c>
      <c r="K69" s="45">
        <f>I69/درآمد!$F$12</f>
        <v>-4.8222274623267357E-2</v>
      </c>
      <c r="M69" s="57">
        <v>0</v>
      </c>
      <c r="O69" s="57">
        <v>6323158449</v>
      </c>
      <c r="P69" s="57"/>
      <c r="Q69" s="57">
        <v>-353751835</v>
      </c>
      <c r="S69" s="57">
        <f t="shared" si="1"/>
        <v>5969406614</v>
      </c>
      <c r="U69" s="45">
        <f>S69/درآمد!$F$12</f>
        <v>9.5924875080896678E-3</v>
      </c>
    </row>
    <row r="70" spans="1:21" ht="21.75" customHeight="1" x14ac:dyDescent="0.2">
      <c r="A70" s="31" t="s">
        <v>167</v>
      </c>
      <c r="C70" s="57">
        <v>0</v>
      </c>
      <c r="E70" s="57">
        <v>0</v>
      </c>
      <c r="G70" s="57">
        <v>0</v>
      </c>
      <c r="I70" s="57">
        <f t="shared" si="0"/>
        <v>0</v>
      </c>
      <c r="K70" s="45">
        <f>I70/درآمد!$F$12</f>
        <v>0</v>
      </c>
      <c r="M70" s="57">
        <v>0</v>
      </c>
      <c r="O70" s="57">
        <v>0</v>
      </c>
      <c r="P70" s="57"/>
      <c r="Q70" s="57">
        <v>-4888500</v>
      </c>
      <c r="S70" s="57">
        <f t="shared" si="1"/>
        <v>-4888500</v>
      </c>
      <c r="U70" s="45">
        <f>S70/درآمد!$F$12</f>
        <v>-7.8555337599752159E-6</v>
      </c>
    </row>
    <row r="71" spans="1:21" ht="21.75" customHeight="1" x14ac:dyDescent="0.2">
      <c r="A71" s="31" t="s">
        <v>69</v>
      </c>
      <c r="C71" s="57">
        <v>0</v>
      </c>
      <c r="E71" s="57">
        <v>-1367211818</v>
      </c>
      <c r="G71" s="57">
        <v>0</v>
      </c>
      <c r="I71" s="57">
        <f t="shared" si="0"/>
        <v>-1367211818</v>
      </c>
      <c r="K71" s="45">
        <f>I71/درآمد!$F$12</f>
        <v>-2.1970294759816079E-3</v>
      </c>
      <c r="M71" s="57">
        <v>0</v>
      </c>
      <c r="O71" s="57">
        <v>1008409885</v>
      </c>
      <c r="P71" s="57"/>
      <c r="Q71" s="57">
        <v>-4534795662</v>
      </c>
      <c r="S71" s="57">
        <f t="shared" si="1"/>
        <v>-3526385777</v>
      </c>
      <c r="U71" s="45">
        <f>S71/درآمد!$F$12</f>
        <v>-5.6666958211966725E-3</v>
      </c>
    </row>
    <row r="72" spans="1:21" ht="21.75" customHeight="1" x14ac:dyDescent="0.2">
      <c r="A72" s="31" t="s">
        <v>168</v>
      </c>
      <c r="C72" s="57">
        <v>0</v>
      </c>
      <c r="E72" s="57">
        <v>0</v>
      </c>
      <c r="G72" s="57">
        <v>0</v>
      </c>
      <c r="I72" s="57">
        <f t="shared" si="0"/>
        <v>0</v>
      </c>
      <c r="K72" s="45">
        <f>I72/درآمد!$F$12</f>
        <v>0</v>
      </c>
      <c r="M72" s="57">
        <v>0</v>
      </c>
      <c r="O72" s="57">
        <v>0</v>
      </c>
      <c r="P72" s="57"/>
      <c r="Q72" s="57">
        <v>62918432</v>
      </c>
      <c r="S72" s="57">
        <f t="shared" si="1"/>
        <v>62918432</v>
      </c>
      <c r="U72" s="45">
        <f>S72/درآمد!$F$12</f>
        <v>1.0110624254898332E-4</v>
      </c>
    </row>
    <row r="73" spans="1:21" ht="21.75" customHeight="1" x14ac:dyDescent="0.2">
      <c r="A73" s="31" t="s">
        <v>60</v>
      </c>
      <c r="C73" s="57">
        <v>0</v>
      </c>
      <c r="E73" s="57">
        <v>-569084520</v>
      </c>
      <c r="G73" s="57">
        <v>0</v>
      </c>
      <c r="I73" s="57">
        <f t="shared" si="0"/>
        <v>-569084520</v>
      </c>
      <c r="K73" s="45">
        <f>I73/درآمد!$F$12</f>
        <v>-9.1448555981165811E-4</v>
      </c>
      <c r="M73" s="57">
        <v>0</v>
      </c>
      <c r="O73" s="57">
        <v>147046499</v>
      </c>
      <c r="P73" s="57"/>
      <c r="Q73" s="57">
        <v>431115623</v>
      </c>
      <c r="S73" s="57">
        <f t="shared" si="1"/>
        <v>578162122</v>
      </c>
      <c r="U73" s="45">
        <f>S73/درآمد!$F$12</f>
        <v>9.2907273562645176E-4</v>
      </c>
    </row>
    <row r="74" spans="1:21" ht="21.75" customHeight="1" x14ac:dyDescent="0.2">
      <c r="A74" s="31" t="s">
        <v>76</v>
      </c>
      <c r="C74" s="57">
        <v>0</v>
      </c>
      <c r="E74" s="57">
        <v>-823073400</v>
      </c>
      <c r="G74" s="57">
        <v>0</v>
      </c>
      <c r="I74" s="57">
        <f t="shared" ref="I74:I137" si="2">C74+E74+G74</f>
        <v>-823073400</v>
      </c>
      <c r="K74" s="45">
        <f>I74/درآمد!$F$12</f>
        <v>-1.3226308439475472E-3</v>
      </c>
      <c r="M74" s="57">
        <v>1992059938</v>
      </c>
      <c r="O74" s="57">
        <v>1909722207</v>
      </c>
      <c r="P74" s="57"/>
      <c r="Q74" s="57">
        <v>1674275638</v>
      </c>
      <c r="S74" s="57">
        <f t="shared" ref="S74:S137" si="3">M74+O74+Q74</f>
        <v>5576057783</v>
      </c>
      <c r="U74" s="45">
        <f>S74/درآمد!$F$12</f>
        <v>8.9603989284911638E-3</v>
      </c>
    </row>
    <row r="75" spans="1:21" ht="21.75" customHeight="1" x14ac:dyDescent="0.2">
      <c r="A75" s="31" t="s">
        <v>68</v>
      </c>
      <c r="C75" s="57">
        <v>0</v>
      </c>
      <c r="E75" s="57">
        <v>-19477374179</v>
      </c>
      <c r="G75" s="57">
        <v>0</v>
      </c>
      <c r="I75" s="57">
        <f t="shared" si="2"/>
        <v>-19477374179</v>
      </c>
      <c r="K75" s="45">
        <f>I75/درآمد!$F$12</f>
        <v>-3.1299001824445956E-2</v>
      </c>
      <c r="M75" s="57">
        <v>21141618120</v>
      </c>
      <c r="O75" s="57">
        <v>44331995456</v>
      </c>
      <c r="P75" s="57"/>
      <c r="Q75" s="57">
        <v>3915230750</v>
      </c>
      <c r="S75" s="57">
        <f t="shared" si="3"/>
        <v>69388844326</v>
      </c>
      <c r="U75" s="45">
        <f>S75/درآمد!$F$12</f>
        <v>0.11150381695173524</v>
      </c>
    </row>
    <row r="76" spans="1:21" ht="21.75" customHeight="1" x14ac:dyDescent="0.2">
      <c r="A76" s="31" t="s">
        <v>23</v>
      </c>
      <c r="C76" s="57">
        <v>0</v>
      </c>
      <c r="E76" s="57">
        <v>-427441500</v>
      </c>
      <c r="G76" s="57">
        <v>0</v>
      </c>
      <c r="I76" s="57">
        <f t="shared" si="2"/>
        <v>-427441500</v>
      </c>
      <c r="K76" s="45">
        <f>I76/درآمد!$F$12</f>
        <v>-6.8687350591478907E-4</v>
      </c>
      <c r="M76" s="57">
        <v>0</v>
      </c>
      <c r="O76" s="57">
        <v>-996636745</v>
      </c>
      <c r="P76" s="57"/>
      <c r="Q76" s="57">
        <v>-1381703746</v>
      </c>
      <c r="S76" s="57">
        <f t="shared" si="3"/>
        <v>-2378340491</v>
      </c>
      <c r="U76" s="45">
        <f>S76/درآمد!$F$12</f>
        <v>-3.8218541515324805E-3</v>
      </c>
    </row>
    <row r="77" spans="1:21" ht="21.75" customHeight="1" x14ac:dyDescent="0.2">
      <c r="A77" s="31" t="s">
        <v>169</v>
      </c>
      <c r="C77" s="57">
        <v>0</v>
      </c>
      <c r="E77" s="57">
        <v>0</v>
      </c>
      <c r="G77" s="57">
        <v>0</v>
      </c>
      <c r="I77" s="57">
        <f t="shared" si="2"/>
        <v>0</v>
      </c>
      <c r="K77" s="45">
        <f>I77/درآمد!$F$12</f>
        <v>0</v>
      </c>
      <c r="M77" s="57">
        <v>0</v>
      </c>
      <c r="O77" s="57">
        <v>0</v>
      </c>
      <c r="P77" s="57"/>
      <c r="Q77" s="57">
        <v>-304368368</v>
      </c>
      <c r="S77" s="57">
        <f t="shared" si="3"/>
        <v>-304368368</v>
      </c>
      <c r="U77" s="45">
        <f>S77/درآمد!$F$12</f>
        <v>-4.8910217659661661E-4</v>
      </c>
    </row>
    <row r="78" spans="1:21" ht="21.75" customHeight="1" x14ac:dyDescent="0.2">
      <c r="A78" s="31" t="s">
        <v>170</v>
      </c>
      <c r="C78" s="57">
        <v>0</v>
      </c>
      <c r="E78" s="57">
        <v>0</v>
      </c>
      <c r="G78" s="57">
        <v>0</v>
      </c>
      <c r="I78" s="57">
        <f t="shared" si="2"/>
        <v>0</v>
      </c>
      <c r="K78" s="45">
        <f>I78/درآمد!$F$12</f>
        <v>0</v>
      </c>
      <c r="M78" s="57">
        <v>0</v>
      </c>
      <c r="O78" s="57">
        <v>0</v>
      </c>
      <c r="P78" s="57"/>
      <c r="Q78" s="57">
        <v>18747647</v>
      </c>
      <c r="S78" s="57">
        <f t="shared" si="3"/>
        <v>18747647</v>
      </c>
      <c r="U78" s="45">
        <f>S78/درآمد!$F$12</f>
        <v>3.0126372901421309E-5</v>
      </c>
    </row>
    <row r="79" spans="1:21" ht="21.75" customHeight="1" x14ac:dyDescent="0.2">
      <c r="A79" s="31" t="s">
        <v>171</v>
      </c>
      <c r="C79" s="57">
        <v>0</v>
      </c>
      <c r="E79" s="57">
        <v>0</v>
      </c>
      <c r="G79" s="57">
        <v>0</v>
      </c>
      <c r="I79" s="57">
        <f t="shared" si="2"/>
        <v>0</v>
      </c>
      <c r="K79" s="45">
        <f>I79/درآمد!$F$12</f>
        <v>0</v>
      </c>
      <c r="M79" s="57">
        <v>0</v>
      </c>
      <c r="O79" s="57">
        <v>0</v>
      </c>
      <c r="P79" s="57"/>
      <c r="Q79" s="57">
        <v>89349000</v>
      </c>
      <c r="S79" s="57">
        <f t="shared" si="3"/>
        <v>89349000</v>
      </c>
      <c r="U79" s="45">
        <f>S79/درآمد!$F$12</f>
        <v>1.4357862041935676E-4</v>
      </c>
    </row>
    <row r="80" spans="1:21" ht="21.75" customHeight="1" x14ac:dyDescent="0.2">
      <c r="A80" s="31" t="s">
        <v>172</v>
      </c>
      <c r="C80" s="57">
        <v>0</v>
      </c>
      <c r="E80" s="57">
        <v>0</v>
      </c>
      <c r="G80" s="57">
        <v>0</v>
      </c>
      <c r="I80" s="57">
        <f t="shared" si="2"/>
        <v>0</v>
      </c>
      <c r="K80" s="45">
        <f>I80/درآمد!$F$12</f>
        <v>0</v>
      </c>
      <c r="M80" s="57">
        <v>0</v>
      </c>
      <c r="O80" s="57">
        <v>0</v>
      </c>
      <c r="P80" s="57"/>
      <c r="Q80" s="57">
        <v>25404260</v>
      </c>
      <c r="S80" s="57">
        <f t="shared" si="3"/>
        <v>25404260</v>
      </c>
      <c r="U80" s="45">
        <f>S80/درآمد!$F$12</f>
        <v>4.0823160903587599E-5</v>
      </c>
    </row>
    <row r="81" spans="1:21" ht="21.75" customHeight="1" x14ac:dyDescent="0.2">
      <c r="A81" s="31" t="s">
        <v>41</v>
      </c>
      <c r="C81" s="57">
        <v>0</v>
      </c>
      <c r="E81" s="57">
        <v>-671023114</v>
      </c>
      <c r="G81" s="57">
        <v>0</v>
      </c>
      <c r="I81" s="57">
        <f t="shared" si="2"/>
        <v>-671023114</v>
      </c>
      <c r="K81" s="45">
        <f>I81/درآمد!$F$12</f>
        <v>-1.0782949219087037E-3</v>
      </c>
      <c r="M81" s="57">
        <v>280000000</v>
      </c>
      <c r="O81" s="57">
        <v>-2529238491</v>
      </c>
      <c r="P81" s="57"/>
      <c r="Q81" s="57">
        <v>-2050277547</v>
      </c>
      <c r="S81" s="57">
        <f t="shared" si="3"/>
        <v>-4299516038</v>
      </c>
      <c r="U81" s="45">
        <f>S81/درآمد!$F$12</f>
        <v>-6.9090709600212507E-3</v>
      </c>
    </row>
    <row r="82" spans="1:21" ht="21.75" customHeight="1" x14ac:dyDescent="0.2">
      <c r="A82" s="31" t="s">
        <v>173</v>
      </c>
      <c r="C82" s="57">
        <v>0</v>
      </c>
      <c r="E82" s="57">
        <v>0</v>
      </c>
      <c r="G82" s="57">
        <v>0</v>
      </c>
      <c r="I82" s="57">
        <f t="shared" si="2"/>
        <v>0</v>
      </c>
      <c r="K82" s="45">
        <f>I82/درآمد!$F$12</f>
        <v>0</v>
      </c>
      <c r="M82" s="57">
        <v>0</v>
      </c>
      <c r="O82" s="57">
        <v>0</v>
      </c>
      <c r="P82" s="57"/>
      <c r="Q82" s="57">
        <v>20930004</v>
      </c>
      <c r="S82" s="57">
        <f t="shared" si="3"/>
        <v>20930004</v>
      </c>
      <c r="U82" s="45">
        <f>S82/درآمد!$F$12</f>
        <v>3.3633293038440486E-5</v>
      </c>
    </row>
    <row r="83" spans="1:21" ht="21.75" customHeight="1" x14ac:dyDescent="0.2">
      <c r="A83" s="31" t="s">
        <v>174</v>
      </c>
      <c r="C83" s="57">
        <v>0</v>
      </c>
      <c r="E83" s="57">
        <v>0</v>
      </c>
      <c r="G83" s="57">
        <v>0</v>
      </c>
      <c r="I83" s="57">
        <f t="shared" si="2"/>
        <v>0</v>
      </c>
      <c r="K83" s="45">
        <f>I83/درآمد!$F$12</f>
        <v>0</v>
      </c>
      <c r="M83" s="57">
        <v>1924831540</v>
      </c>
      <c r="O83" s="57">
        <v>0</v>
      </c>
      <c r="P83" s="57"/>
      <c r="Q83" s="57">
        <v>-8841605329</v>
      </c>
      <c r="S83" s="57">
        <f t="shared" si="3"/>
        <v>-6916773789</v>
      </c>
      <c r="U83" s="45">
        <f>S83/درآمد!$F$12</f>
        <v>-1.1114851183308006E-2</v>
      </c>
    </row>
    <row r="84" spans="1:21" ht="21.75" customHeight="1" x14ac:dyDescent="0.2">
      <c r="A84" s="31" t="s">
        <v>175</v>
      </c>
      <c r="C84" s="57">
        <v>0</v>
      </c>
      <c r="E84" s="57">
        <v>0</v>
      </c>
      <c r="G84" s="57">
        <v>0</v>
      </c>
      <c r="I84" s="57">
        <f t="shared" si="2"/>
        <v>0</v>
      </c>
      <c r="K84" s="45">
        <f>I84/درآمد!$F$12</f>
        <v>0</v>
      </c>
      <c r="M84" s="57">
        <v>0</v>
      </c>
      <c r="O84" s="57">
        <v>0</v>
      </c>
      <c r="P84" s="57"/>
      <c r="Q84" s="57">
        <v>-119815339</v>
      </c>
      <c r="S84" s="57">
        <f t="shared" si="3"/>
        <v>-119815339</v>
      </c>
      <c r="U84" s="45">
        <f>S84/درآمد!$F$12</f>
        <v>-1.9253624638997137E-4</v>
      </c>
    </row>
    <row r="85" spans="1:21" ht="21.75" customHeight="1" x14ac:dyDescent="0.2">
      <c r="A85" s="31" t="s">
        <v>78</v>
      </c>
      <c r="C85" s="57">
        <v>0</v>
      </c>
      <c r="E85" s="57">
        <v>-9318626018</v>
      </c>
      <c r="G85" s="57">
        <v>0</v>
      </c>
      <c r="I85" s="57">
        <f t="shared" si="2"/>
        <v>-9318626018</v>
      </c>
      <c r="K85" s="45">
        <f>I85/درآمد!$F$12</f>
        <v>-1.4974487323510772E-2</v>
      </c>
      <c r="M85" s="57">
        <v>17680270080</v>
      </c>
      <c r="O85" s="57">
        <v>4424968705</v>
      </c>
      <c r="P85" s="57"/>
      <c r="Q85" s="57">
        <v>21145057020</v>
      </c>
      <c r="S85" s="57">
        <f t="shared" si="3"/>
        <v>43250295805</v>
      </c>
      <c r="U85" s="45">
        <f>S85/درآمد!$F$12</f>
        <v>6.9500697315146145E-2</v>
      </c>
    </row>
    <row r="86" spans="1:21" ht="21.75" customHeight="1" x14ac:dyDescent="0.2">
      <c r="A86" s="31" t="s">
        <v>176</v>
      </c>
      <c r="C86" s="57">
        <v>0</v>
      </c>
      <c r="E86" s="57">
        <v>0</v>
      </c>
      <c r="G86" s="57">
        <v>0</v>
      </c>
      <c r="I86" s="57">
        <f t="shared" si="2"/>
        <v>0</v>
      </c>
      <c r="K86" s="45">
        <f>I86/درآمد!$F$12</f>
        <v>0</v>
      </c>
      <c r="M86" s="57">
        <v>0</v>
      </c>
      <c r="O86" s="57">
        <v>0</v>
      </c>
      <c r="P86" s="57"/>
      <c r="Q86" s="57">
        <v>638296412</v>
      </c>
      <c r="S86" s="57">
        <f t="shared" si="3"/>
        <v>638296412</v>
      </c>
      <c r="U86" s="45">
        <f>S86/درآمد!$F$12</f>
        <v>1.0257050247186354E-3</v>
      </c>
    </row>
    <row r="87" spans="1:21" ht="21.75" customHeight="1" x14ac:dyDescent="0.2">
      <c r="A87" s="31" t="s">
        <v>177</v>
      </c>
      <c r="C87" s="57">
        <v>0</v>
      </c>
      <c r="E87" s="57">
        <v>0</v>
      </c>
      <c r="G87" s="57">
        <v>0</v>
      </c>
      <c r="I87" s="57">
        <f t="shared" si="2"/>
        <v>0</v>
      </c>
      <c r="K87" s="45">
        <f>I87/درآمد!$F$12</f>
        <v>0</v>
      </c>
      <c r="M87" s="57">
        <v>0</v>
      </c>
      <c r="O87" s="57">
        <v>0</v>
      </c>
      <c r="P87" s="57"/>
      <c r="Q87" s="57">
        <v>-812169217</v>
      </c>
      <c r="S87" s="57">
        <f t="shared" si="3"/>
        <v>-812169217</v>
      </c>
      <c r="U87" s="45">
        <f>S87/درآمد!$F$12</f>
        <v>-1.3051084592321032E-3</v>
      </c>
    </row>
    <row r="88" spans="1:21" ht="21.75" customHeight="1" x14ac:dyDescent="0.2">
      <c r="A88" s="31" t="s">
        <v>178</v>
      </c>
      <c r="C88" s="57">
        <v>0</v>
      </c>
      <c r="E88" s="57">
        <v>0</v>
      </c>
      <c r="G88" s="57">
        <v>0</v>
      </c>
      <c r="I88" s="57">
        <f t="shared" si="2"/>
        <v>0</v>
      </c>
      <c r="K88" s="45">
        <f>I88/درآمد!$F$12</f>
        <v>0</v>
      </c>
      <c r="M88" s="57">
        <v>0</v>
      </c>
      <c r="O88" s="57">
        <v>0</v>
      </c>
      <c r="P88" s="57"/>
      <c r="Q88" s="57">
        <v>88839999</v>
      </c>
      <c r="S88" s="57">
        <f t="shared" si="3"/>
        <v>88839999</v>
      </c>
      <c r="U88" s="45">
        <f>S88/درآمد!$F$12</f>
        <v>1.4276068556421488E-4</v>
      </c>
    </row>
    <row r="89" spans="1:21" ht="21.75" customHeight="1" x14ac:dyDescent="0.2">
      <c r="A89" s="31" t="s">
        <v>36</v>
      </c>
      <c r="C89" s="57">
        <v>0</v>
      </c>
      <c r="E89" s="57">
        <v>32817605220</v>
      </c>
      <c r="G89" s="57">
        <v>0</v>
      </c>
      <c r="I89" s="57">
        <f t="shared" si="2"/>
        <v>32817605220</v>
      </c>
      <c r="K89" s="45">
        <f>I89/درآمد!$F$12</f>
        <v>5.273597335118111E-2</v>
      </c>
      <c r="M89" s="57">
        <v>15644040000</v>
      </c>
      <c r="O89" s="57">
        <v>79011321584</v>
      </c>
      <c r="P89" s="57"/>
      <c r="Q89" s="57">
        <v>6782132730</v>
      </c>
      <c r="S89" s="57">
        <f t="shared" si="3"/>
        <v>101437494314</v>
      </c>
      <c r="U89" s="45">
        <f>S89/درآمد!$F$12</f>
        <v>0.16300412419165816</v>
      </c>
    </row>
    <row r="90" spans="1:21" ht="21.75" customHeight="1" x14ac:dyDescent="0.2">
      <c r="A90" s="31" t="s">
        <v>179</v>
      </c>
      <c r="C90" s="57">
        <v>0</v>
      </c>
      <c r="E90" s="57">
        <v>0</v>
      </c>
      <c r="G90" s="57">
        <v>0</v>
      </c>
      <c r="I90" s="57">
        <f t="shared" si="2"/>
        <v>0</v>
      </c>
      <c r="K90" s="45">
        <f>I90/درآمد!$F$12</f>
        <v>0</v>
      </c>
      <c r="M90" s="57">
        <v>0</v>
      </c>
      <c r="O90" s="57">
        <v>0</v>
      </c>
      <c r="P90" s="57"/>
      <c r="Q90" s="57">
        <v>177533499</v>
      </c>
      <c r="S90" s="57">
        <f t="shared" si="3"/>
        <v>177533499</v>
      </c>
      <c r="U90" s="45">
        <f>S90/درآمد!$F$12</f>
        <v>2.8528595579851204E-4</v>
      </c>
    </row>
    <row r="91" spans="1:21" ht="21.75" customHeight="1" x14ac:dyDescent="0.2">
      <c r="A91" s="31" t="s">
        <v>180</v>
      </c>
      <c r="C91" s="57">
        <v>0</v>
      </c>
      <c r="E91" s="57">
        <v>0</v>
      </c>
      <c r="G91" s="57">
        <v>0</v>
      </c>
      <c r="I91" s="57">
        <f t="shared" si="2"/>
        <v>0</v>
      </c>
      <c r="K91" s="45">
        <f>I91/درآمد!$F$12</f>
        <v>0</v>
      </c>
      <c r="M91" s="57">
        <v>0</v>
      </c>
      <c r="O91" s="57">
        <v>0</v>
      </c>
      <c r="P91" s="57"/>
      <c r="Q91" s="57">
        <v>98781518</v>
      </c>
      <c r="S91" s="57">
        <f t="shared" si="3"/>
        <v>98781518</v>
      </c>
      <c r="U91" s="45">
        <f>S91/درآمد!$F$12</f>
        <v>1.5873612550078745E-4</v>
      </c>
    </row>
    <row r="92" spans="1:21" ht="21.75" customHeight="1" x14ac:dyDescent="0.2">
      <c r="A92" s="31" t="s">
        <v>181</v>
      </c>
      <c r="C92" s="57">
        <v>0</v>
      </c>
      <c r="E92" s="57">
        <v>0</v>
      </c>
      <c r="G92" s="57">
        <v>0</v>
      </c>
      <c r="I92" s="57">
        <f t="shared" si="2"/>
        <v>0</v>
      </c>
      <c r="K92" s="45">
        <f>I92/درآمد!$F$12</f>
        <v>0</v>
      </c>
      <c r="M92" s="57">
        <v>0</v>
      </c>
      <c r="O92" s="57">
        <v>0</v>
      </c>
      <c r="P92" s="57"/>
      <c r="Q92" s="57">
        <v>0</v>
      </c>
      <c r="S92" s="57">
        <f t="shared" si="3"/>
        <v>0</v>
      </c>
      <c r="U92" s="45">
        <f>S92/درآمد!$F$12</f>
        <v>0</v>
      </c>
    </row>
    <row r="93" spans="1:21" ht="21.75" customHeight="1" x14ac:dyDescent="0.2">
      <c r="A93" s="31" t="s">
        <v>182</v>
      </c>
      <c r="C93" s="57">
        <v>0</v>
      </c>
      <c r="E93" s="57">
        <v>0</v>
      </c>
      <c r="G93" s="57">
        <v>0</v>
      </c>
      <c r="I93" s="57">
        <f t="shared" si="2"/>
        <v>0</v>
      </c>
      <c r="K93" s="45">
        <f>I93/درآمد!$F$12</f>
        <v>0</v>
      </c>
      <c r="M93" s="57">
        <v>1221512600</v>
      </c>
      <c r="O93" s="57">
        <v>0</v>
      </c>
      <c r="P93" s="57"/>
      <c r="Q93" s="57">
        <v>-4086514423</v>
      </c>
      <c r="S93" s="57">
        <f t="shared" si="3"/>
        <v>-2865001823</v>
      </c>
      <c r="U93" s="45">
        <f>S93/درآمد!$F$12</f>
        <v>-4.6038904659848699E-3</v>
      </c>
    </row>
    <row r="94" spans="1:21" ht="21.75" customHeight="1" x14ac:dyDescent="0.2">
      <c r="A94" s="31" t="s">
        <v>33</v>
      </c>
      <c r="C94" s="57">
        <v>0</v>
      </c>
      <c r="E94" s="57">
        <v>0</v>
      </c>
      <c r="G94" s="57">
        <v>0</v>
      </c>
      <c r="I94" s="57">
        <f t="shared" si="2"/>
        <v>0</v>
      </c>
      <c r="K94" s="45">
        <f>I94/درآمد!$F$12</f>
        <v>0</v>
      </c>
      <c r="M94" s="57">
        <v>0</v>
      </c>
      <c r="O94" s="57">
        <v>10788357898</v>
      </c>
      <c r="P94" s="57"/>
      <c r="Q94" s="57">
        <v>1896244828</v>
      </c>
      <c r="S94" s="57">
        <f t="shared" si="3"/>
        <v>12684602726</v>
      </c>
      <c r="U94" s="45">
        <f>S94/درآمد!$F$12</f>
        <v>2.0383415146970778E-2</v>
      </c>
    </row>
    <row r="95" spans="1:21" ht="21.75" customHeight="1" x14ac:dyDescent="0.2">
      <c r="A95" s="31" t="s">
        <v>183</v>
      </c>
      <c r="C95" s="57">
        <v>0</v>
      </c>
      <c r="E95" s="57">
        <v>0</v>
      </c>
      <c r="G95" s="57">
        <v>0</v>
      </c>
      <c r="I95" s="57">
        <f t="shared" si="2"/>
        <v>0</v>
      </c>
      <c r="K95" s="45">
        <f>I95/درآمد!$F$12</f>
        <v>0</v>
      </c>
      <c r="M95" s="57">
        <v>0</v>
      </c>
      <c r="O95" s="57">
        <v>0</v>
      </c>
      <c r="P95" s="57"/>
      <c r="Q95" s="57">
        <v>1322940250</v>
      </c>
      <c r="S95" s="57">
        <f t="shared" si="3"/>
        <v>1322940250</v>
      </c>
      <c r="U95" s="45">
        <f>S95/درآمد!$F$12</f>
        <v>2.1258876539439605E-3</v>
      </c>
    </row>
    <row r="96" spans="1:21" ht="21.75" customHeight="1" x14ac:dyDescent="0.2">
      <c r="A96" s="31" t="s">
        <v>74</v>
      </c>
      <c r="C96" s="57">
        <v>0</v>
      </c>
      <c r="E96" s="57">
        <v>-1190996156</v>
      </c>
      <c r="G96" s="57">
        <v>0</v>
      </c>
      <c r="I96" s="57">
        <f t="shared" si="2"/>
        <v>-1190996156</v>
      </c>
      <c r="K96" s="45">
        <f>I96/درآمد!$F$12</f>
        <v>-1.9138612072125824E-3</v>
      </c>
      <c r="M96" s="57">
        <v>125000000</v>
      </c>
      <c r="O96" s="57">
        <v>1734225652</v>
      </c>
      <c r="P96" s="57"/>
      <c r="Q96" s="57">
        <v>766559463</v>
      </c>
      <c r="S96" s="57">
        <f t="shared" si="3"/>
        <v>2625785115</v>
      </c>
      <c r="U96" s="45">
        <f>S96/درآمد!$F$12</f>
        <v>4.2194831987977712E-3</v>
      </c>
    </row>
    <row r="97" spans="1:21" ht="21.75" customHeight="1" x14ac:dyDescent="0.2">
      <c r="A97" s="31" t="s">
        <v>184</v>
      </c>
      <c r="C97" s="57">
        <v>0</v>
      </c>
      <c r="E97" s="57">
        <v>0</v>
      </c>
      <c r="G97" s="57">
        <v>0</v>
      </c>
      <c r="I97" s="57">
        <f t="shared" si="2"/>
        <v>0</v>
      </c>
      <c r="K97" s="45">
        <f>I97/درآمد!$F$12</f>
        <v>0</v>
      </c>
      <c r="M97" s="57">
        <v>0</v>
      </c>
      <c r="O97" s="57">
        <v>0</v>
      </c>
      <c r="P97" s="57"/>
      <c r="Q97" s="57">
        <v>3768595153</v>
      </c>
      <c r="S97" s="57">
        <f t="shared" si="3"/>
        <v>3768595153</v>
      </c>
      <c r="U97" s="45">
        <f>S97/درآمد!$F$12</f>
        <v>6.0559121309339192E-3</v>
      </c>
    </row>
    <row r="98" spans="1:21" ht="21.75" customHeight="1" x14ac:dyDescent="0.2">
      <c r="A98" s="31" t="s">
        <v>53</v>
      </c>
      <c r="C98" s="57">
        <v>0</v>
      </c>
      <c r="E98" s="57">
        <v>-1182485875</v>
      </c>
      <c r="G98" s="57">
        <v>0</v>
      </c>
      <c r="I98" s="57">
        <f t="shared" si="2"/>
        <v>-1182485875</v>
      </c>
      <c r="K98" s="45">
        <f>I98/درآمد!$F$12</f>
        <v>-1.9001856830840407E-3</v>
      </c>
      <c r="M98" s="57">
        <v>147044860</v>
      </c>
      <c r="O98" s="57">
        <v>-853000644</v>
      </c>
      <c r="P98" s="57"/>
      <c r="Q98" s="57">
        <v>-198434293</v>
      </c>
      <c r="S98" s="57">
        <f t="shared" si="3"/>
        <v>-904390077</v>
      </c>
      <c r="U98" s="45">
        <f>S98/درآمد!$F$12</f>
        <v>-1.4533019908070134E-3</v>
      </c>
    </row>
    <row r="99" spans="1:21" ht="21.75" customHeight="1" x14ac:dyDescent="0.2">
      <c r="A99" s="31" t="s">
        <v>185</v>
      </c>
      <c r="C99" s="57">
        <v>0</v>
      </c>
      <c r="E99" s="57">
        <v>0</v>
      </c>
      <c r="G99" s="57">
        <v>0</v>
      </c>
      <c r="I99" s="57">
        <f t="shared" si="2"/>
        <v>0</v>
      </c>
      <c r="K99" s="45">
        <f>I99/درآمد!$F$12</f>
        <v>0</v>
      </c>
      <c r="M99" s="57">
        <v>147675150</v>
      </c>
      <c r="O99" s="57">
        <v>0</v>
      </c>
      <c r="P99" s="57"/>
      <c r="Q99" s="57">
        <v>443010773</v>
      </c>
      <c r="S99" s="57">
        <f t="shared" si="3"/>
        <v>590685923</v>
      </c>
      <c r="U99" s="45">
        <f>S99/درآمد!$F$12</f>
        <v>9.4919775179883828E-4</v>
      </c>
    </row>
    <row r="100" spans="1:21" ht="21.75" customHeight="1" x14ac:dyDescent="0.2">
      <c r="A100" s="31" t="s">
        <v>186</v>
      </c>
      <c r="C100" s="57">
        <v>0</v>
      </c>
      <c r="E100" s="57">
        <v>0</v>
      </c>
      <c r="G100" s="57">
        <v>0</v>
      </c>
      <c r="I100" s="57">
        <f t="shared" si="2"/>
        <v>0</v>
      </c>
      <c r="K100" s="45">
        <f>I100/درآمد!$F$12</f>
        <v>0</v>
      </c>
      <c r="M100" s="57">
        <v>2557254900</v>
      </c>
      <c r="O100" s="57">
        <v>0</v>
      </c>
      <c r="P100" s="57"/>
      <c r="Q100" s="57">
        <v>9440094607</v>
      </c>
      <c r="S100" s="57">
        <f t="shared" si="3"/>
        <v>11997349507</v>
      </c>
      <c r="U100" s="45">
        <f>S100/درآمد!$F$12</f>
        <v>1.9279039395000617E-2</v>
      </c>
    </row>
    <row r="101" spans="1:21" ht="21.75" customHeight="1" x14ac:dyDescent="0.2">
      <c r="A101" s="31" t="s">
        <v>187</v>
      </c>
      <c r="C101" s="57">
        <v>0</v>
      </c>
      <c r="E101" s="57">
        <v>0</v>
      </c>
      <c r="G101" s="57">
        <v>0</v>
      </c>
      <c r="I101" s="57">
        <f t="shared" si="2"/>
        <v>0</v>
      </c>
      <c r="K101" s="45">
        <f>I101/درآمد!$F$12</f>
        <v>0</v>
      </c>
      <c r="M101" s="57">
        <v>4354776</v>
      </c>
      <c r="O101" s="57">
        <v>0</v>
      </c>
      <c r="P101" s="57"/>
      <c r="Q101" s="57">
        <v>-308831129</v>
      </c>
      <c r="S101" s="57">
        <f t="shared" si="3"/>
        <v>-304476353</v>
      </c>
      <c r="U101" s="45">
        <f>S101/درآمد!$F$12</f>
        <v>-4.8927570217973423E-4</v>
      </c>
    </row>
    <row r="102" spans="1:21" ht="21.75" customHeight="1" x14ac:dyDescent="0.2">
      <c r="A102" s="31" t="s">
        <v>188</v>
      </c>
      <c r="C102" s="57">
        <v>0</v>
      </c>
      <c r="E102" s="57">
        <v>0</v>
      </c>
      <c r="G102" s="57">
        <v>0</v>
      </c>
      <c r="I102" s="57">
        <f t="shared" si="2"/>
        <v>0</v>
      </c>
      <c r="K102" s="45">
        <f>I102/درآمد!$F$12</f>
        <v>0</v>
      </c>
      <c r="M102" s="57">
        <v>0</v>
      </c>
      <c r="O102" s="57">
        <v>0</v>
      </c>
      <c r="P102" s="57"/>
      <c r="Q102" s="57">
        <v>-476069747</v>
      </c>
      <c r="S102" s="57">
        <f t="shared" si="3"/>
        <v>-476069747</v>
      </c>
      <c r="U102" s="45">
        <f>S102/درآمد!$F$12</f>
        <v>-7.6501625645113212E-4</v>
      </c>
    </row>
    <row r="103" spans="1:21" ht="21.75" customHeight="1" x14ac:dyDescent="0.2">
      <c r="A103" s="31" t="s">
        <v>189</v>
      </c>
      <c r="C103" s="57">
        <v>0</v>
      </c>
      <c r="E103" s="57">
        <v>0</v>
      </c>
      <c r="G103" s="57">
        <v>0</v>
      </c>
      <c r="I103" s="57">
        <f t="shared" si="2"/>
        <v>0</v>
      </c>
      <c r="K103" s="45">
        <f>I103/درآمد!$F$12</f>
        <v>0</v>
      </c>
      <c r="M103" s="57">
        <v>500000000</v>
      </c>
      <c r="O103" s="57">
        <v>0</v>
      </c>
      <c r="P103" s="57"/>
      <c r="Q103" s="57">
        <v>3072784399</v>
      </c>
      <c r="S103" s="57">
        <f t="shared" si="3"/>
        <v>3572784399</v>
      </c>
      <c r="U103" s="45">
        <f>S103/درآمد!$F$12</f>
        <v>5.7412556946828805E-3</v>
      </c>
    </row>
    <row r="104" spans="1:21" ht="21.75" customHeight="1" x14ac:dyDescent="0.2">
      <c r="A104" s="31" t="s">
        <v>57</v>
      </c>
      <c r="C104" s="57">
        <v>0</v>
      </c>
      <c r="E104" s="57">
        <v>1056795</v>
      </c>
      <c r="G104" s="57">
        <v>0</v>
      </c>
      <c r="I104" s="57">
        <f t="shared" si="2"/>
        <v>1056795</v>
      </c>
      <c r="K104" s="45">
        <f>I104/درآمد!$F$12</f>
        <v>1.698207793775802E-6</v>
      </c>
      <c r="M104" s="57">
        <v>789580</v>
      </c>
      <c r="O104" s="57">
        <v>4448950</v>
      </c>
      <c r="P104" s="57"/>
      <c r="Q104" s="57">
        <v>0</v>
      </c>
      <c r="S104" s="57">
        <f t="shared" si="3"/>
        <v>5238530</v>
      </c>
      <c r="U104" s="45">
        <f>S104/درآمد!$F$12</f>
        <v>8.4180115102061909E-6</v>
      </c>
    </row>
    <row r="105" spans="1:21" ht="21.75" customHeight="1" x14ac:dyDescent="0.2">
      <c r="A105" s="31" t="s">
        <v>83</v>
      </c>
      <c r="C105" s="57">
        <v>0</v>
      </c>
      <c r="E105" s="57">
        <v>1759291506</v>
      </c>
      <c r="G105" s="57">
        <v>0</v>
      </c>
      <c r="I105" s="57">
        <f t="shared" si="2"/>
        <v>1759291506</v>
      </c>
      <c r="K105" s="45">
        <f>I105/درآمد!$F$12</f>
        <v>2.8270786169623894E-3</v>
      </c>
      <c r="M105" s="57">
        <v>0</v>
      </c>
      <c r="O105" s="57">
        <v>1759291506</v>
      </c>
      <c r="P105" s="57"/>
      <c r="Q105" s="57">
        <v>0</v>
      </c>
      <c r="S105" s="57">
        <f t="shared" si="3"/>
        <v>1759291506</v>
      </c>
      <c r="U105" s="45">
        <f>S105/درآمد!$F$12</f>
        <v>2.8270786169623894E-3</v>
      </c>
    </row>
    <row r="106" spans="1:21" ht="21.75" customHeight="1" x14ac:dyDescent="0.2">
      <c r="A106" s="31" t="s">
        <v>27</v>
      </c>
      <c r="C106" s="57">
        <v>0</v>
      </c>
      <c r="E106" s="57">
        <v>-3244579200</v>
      </c>
      <c r="G106" s="57">
        <v>0</v>
      </c>
      <c r="I106" s="57">
        <f t="shared" si="2"/>
        <v>-3244579200</v>
      </c>
      <c r="K106" s="45">
        <f>I106/درآمد!$F$12</f>
        <v>-5.2138491239671425E-3</v>
      </c>
      <c r="M106" s="57">
        <v>0</v>
      </c>
      <c r="O106" s="57">
        <v>-4385663937</v>
      </c>
      <c r="P106" s="57"/>
      <c r="Q106" s="57">
        <v>0</v>
      </c>
      <c r="S106" s="57">
        <f t="shared" si="3"/>
        <v>-4385663937</v>
      </c>
      <c r="U106" s="45">
        <f>S106/درآمد!$F$12</f>
        <v>-7.0475055982426749E-3</v>
      </c>
    </row>
    <row r="107" spans="1:21" ht="21.75" customHeight="1" x14ac:dyDescent="0.2">
      <c r="A107" s="31" t="s">
        <v>51</v>
      </c>
      <c r="C107" s="57">
        <v>0</v>
      </c>
      <c r="E107" s="57">
        <v>-5017034963</v>
      </c>
      <c r="G107" s="57">
        <v>0</v>
      </c>
      <c r="I107" s="57">
        <f t="shared" si="2"/>
        <v>-5017034963</v>
      </c>
      <c r="K107" s="45">
        <f>I107/درآمد!$F$12</f>
        <v>-8.0620819324583228E-3</v>
      </c>
      <c r="M107" s="57">
        <v>0</v>
      </c>
      <c r="O107" s="57">
        <v>-7526260740</v>
      </c>
      <c r="P107" s="57"/>
      <c r="Q107" s="57">
        <v>0</v>
      </c>
      <c r="S107" s="57">
        <f t="shared" si="3"/>
        <v>-7526260740</v>
      </c>
      <c r="U107" s="45">
        <f>S107/درآمد!$F$12</f>
        <v>-1.2094261088155069E-2</v>
      </c>
    </row>
    <row r="108" spans="1:21" ht="21.75" customHeight="1" x14ac:dyDescent="0.2">
      <c r="A108" s="31" t="s">
        <v>22</v>
      </c>
      <c r="C108" s="57">
        <v>0</v>
      </c>
      <c r="E108" s="57">
        <v>0</v>
      </c>
      <c r="G108" s="57">
        <v>0</v>
      </c>
      <c r="I108" s="57">
        <f t="shared" si="2"/>
        <v>0</v>
      </c>
      <c r="K108" s="45">
        <f>I108/درآمد!$F$12</f>
        <v>0</v>
      </c>
      <c r="M108" s="57">
        <v>0</v>
      </c>
      <c r="O108" s="57">
        <v>-424267129</v>
      </c>
      <c r="P108" s="57"/>
      <c r="Q108" s="57">
        <v>0</v>
      </c>
      <c r="S108" s="57">
        <f t="shared" si="3"/>
        <v>-424267129</v>
      </c>
      <c r="U108" s="45">
        <f>S108/درآمد!$F$12</f>
        <v>-6.8177247726444918E-4</v>
      </c>
    </row>
    <row r="109" spans="1:21" ht="21.75" customHeight="1" x14ac:dyDescent="0.2">
      <c r="A109" s="31" t="s">
        <v>44</v>
      </c>
      <c r="C109" s="57">
        <v>0</v>
      </c>
      <c r="E109" s="57">
        <v>-1770403050</v>
      </c>
      <c r="G109" s="57">
        <v>0</v>
      </c>
      <c r="I109" s="57">
        <f t="shared" si="2"/>
        <v>-1770403050</v>
      </c>
      <c r="K109" s="45">
        <f>I109/درآمد!$F$12</f>
        <v>-2.8449342186842772E-3</v>
      </c>
      <c r="M109" s="57">
        <v>0</v>
      </c>
      <c r="O109" s="57">
        <v>-11287664443</v>
      </c>
      <c r="P109" s="57"/>
      <c r="Q109" s="57">
        <v>0</v>
      </c>
      <c r="S109" s="57">
        <f t="shared" si="3"/>
        <v>-11287664443</v>
      </c>
      <c r="U109" s="45">
        <f>S109/درآمد!$F$12</f>
        <v>-1.813861697928983E-2</v>
      </c>
    </row>
    <row r="110" spans="1:21" ht="21.75" customHeight="1" x14ac:dyDescent="0.2">
      <c r="A110" s="31" t="s">
        <v>84</v>
      </c>
      <c r="C110" s="57">
        <v>0</v>
      </c>
      <c r="E110" s="57">
        <v>806284711</v>
      </c>
      <c r="G110" s="57">
        <v>0</v>
      </c>
      <c r="I110" s="57">
        <f t="shared" si="2"/>
        <v>806284711</v>
      </c>
      <c r="K110" s="45">
        <f>I110/درآمد!$F$12</f>
        <v>1.2956524020481456E-3</v>
      </c>
      <c r="M110" s="57">
        <v>0</v>
      </c>
      <c r="O110" s="57">
        <v>806284711</v>
      </c>
      <c r="P110" s="57"/>
      <c r="Q110" s="57">
        <v>0</v>
      </c>
      <c r="S110" s="57">
        <f t="shared" si="3"/>
        <v>806284711</v>
      </c>
      <c r="U110" s="45">
        <f>S110/درآمد!$F$12</f>
        <v>1.2956524020481456E-3</v>
      </c>
    </row>
    <row r="111" spans="1:21" ht="21.75" customHeight="1" x14ac:dyDescent="0.2">
      <c r="A111" s="31" t="s">
        <v>81</v>
      </c>
      <c r="C111" s="57">
        <v>0</v>
      </c>
      <c r="E111" s="57">
        <v>597549791</v>
      </c>
      <c r="G111" s="57">
        <v>0</v>
      </c>
      <c r="I111" s="57">
        <f t="shared" si="2"/>
        <v>597549791</v>
      </c>
      <c r="K111" s="45">
        <f>I111/درآمد!$F$12</f>
        <v>9.6022758647164449E-4</v>
      </c>
      <c r="M111" s="57">
        <v>0</v>
      </c>
      <c r="O111" s="57">
        <v>597549791</v>
      </c>
      <c r="P111" s="57"/>
      <c r="Q111" s="57">
        <v>0</v>
      </c>
      <c r="S111" s="57">
        <f t="shared" si="3"/>
        <v>597549791</v>
      </c>
      <c r="U111" s="45">
        <f>S111/درآمد!$F$12</f>
        <v>9.6022758647164449E-4</v>
      </c>
    </row>
    <row r="112" spans="1:21" ht="21.75" customHeight="1" x14ac:dyDescent="0.2">
      <c r="A112" s="31" t="s">
        <v>47</v>
      </c>
      <c r="C112" s="57">
        <v>0</v>
      </c>
      <c r="E112" s="57">
        <v>-7323031756</v>
      </c>
      <c r="G112" s="57">
        <v>0</v>
      </c>
      <c r="I112" s="57">
        <f t="shared" si="2"/>
        <v>-7323031756</v>
      </c>
      <c r="K112" s="45">
        <f>I112/درآمد!$F$12</f>
        <v>-1.1767683989900498E-2</v>
      </c>
      <c r="M112" s="57">
        <v>0</v>
      </c>
      <c r="O112" s="57">
        <v>227718215</v>
      </c>
      <c r="P112" s="57"/>
      <c r="Q112" s="57">
        <v>0</v>
      </c>
      <c r="S112" s="57">
        <f t="shared" si="3"/>
        <v>227718215</v>
      </c>
      <c r="U112" s="45">
        <f>S112/درآمد!$F$12</f>
        <v>3.6592986103994982E-4</v>
      </c>
    </row>
    <row r="113" spans="1:21" ht="21.75" customHeight="1" x14ac:dyDescent="0.2">
      <c r="A113" s="31" t="s">
        <v>62</v>
      </c>
      <c r="C113" s="57">
        <v>0</v>
      </c>
      <c r="E113" s="57">
        <v>-775359000</v>
      </c>
      <c r="G113" s="57">
        <v>0</v>
      </c>
      <c r="I113" s="57">
        <f t="shared" si="2"/>
        <v>-775359000</v>
      </c>
      <c r="K113" s="45">
        <f>I113/درآمد!$F$12</f>
        <v>-1.245956592124501E-3</v>
      </c>
      <c r="M113" s="57">
        <v>0</v>
      </c>
      <c r="O113" s="57">
        <v>-1443890339</v>
      </c>
      <c r="P113" s="57"/>
      <c r="Q113" s="57">
        <v>0</v>
      </c>
      <c r="S113" s="57">
        <f t="shared" si="3"/>
        <v>-1443890339</v>
      </c>
      <c r="U113" s="45">
        <f>S113/درآمد!$F$12</f>
        <v>-2.3202473772561232E-3</v>
      </c>
    </row>
    <row r="114" spans="1:21" ht="21.75" customHeight="1" x14ac:dyDescent="0.2">
      <c r="A114" s="31" t="s">
        <v>19</v>
      </c>
      <c r="C114" s="57">
        <v>0</v>
      </c>
      <c r="E114" s="57">
        <v>-1511169910</v>
      </c>
      <c r="G114" s="57">
        <v>739780700</v>
      </c>
      <c r="I114" s="57">
        <f t="shared" si="2"/>
        <v>-771389210</v>
      </c>
      <c r="K114" s="45">
        <f>I114/درآمد!$F$12</f>
        <v>-1.2395773716345733E-3</v>
      </c>
      <c r="M114" s="57">
        <v>0</v>
      </c>
      <c r="O114" s="57">
        <v>0</v>
      </c>
      <c r="P114" s="57"/>
      <c r="Q114" s="57">
        <v>739780700</v>
      </c>
      <c r="S114" s="57">
        <f t="shared" si="3"/>
        <v>739780700</v>
      </c>
      <c r="U114" s="45">
        <f>S114/درآمد!$F$12</f>
        <v>1.1887843436285358E-3</v>
      </c>
    </row>
    <row r="115" spans="1:21" ht="21.75" customHeight="1" x14ac:dyDescent="0.2">
      <c r="A115" s="31" t="s">
        <v>95</v>
      </c>
      <c r="C115" s="57">
        <v>0</v>
      </c>
      <c r="E115" s="57">
        <v>-357963871</v>
      </c>
      <c r="G115" s="57">
        <v>404856291</v>
      </c>
      <c r="I115" s="57">
        <f t="shared" si="2"/>
        <v>46892420</v>
      </c>
      <c r="K115" s="45">
        <f>I115/درآمد!$F$12</f>
        <v>7.5353378008987835E-5</v>
      </c>
      <c r="M115" s="57">
        <v>0</v>
      </c>
      <c r="O115" s="57">
        <v>0</v>
      </c>
      <c r="P115" s="57"/>
      <c r="Q115" s="57">
        <v>404856291</v>
      </c>
      <c r="S115" s="57">
        <f t="shared" si="3"/>
        <v>404856291</v>
      </c>
      <c r="U115" s="45">
        <f>S115/درآمد!$F$12</f>
        <v>6.5058039519051854E-4</v>
      </c>
    </row>
    <row r="116" spans="1:21" ht="21.75" customHeight="1" x14ac:dyDescent="0.2">
      <c r="A116" s="31" t="s">
        <v>100</v>
      </c>
      <c r="C116" s="57">
        <v>0</v>
      </c>
      <c r="E116" s="57">
        <v>-7182771680</v>
      </c>
      <c r="G116" s="57">
        <v>9271773187</v>
      </c>
      <c r="I116" s="57">
        <f t="shared" si="2"/>
        <v>2089001507</v>
      </c>
      <c r="K116" s="45">
        <f>I116/درآمد!$F$12</f>
        <v>3.3569033165342338E-3</v>
      </c>
      <c r="M116" s="57">
        <v>0</v>
      </c>
      <c r="O116" s="57">
        <v>0</v>
      </c>
      <c r="P116" s="57"/>
      <c r="Q116" s="57">
        <v>9271773187</v>
      </c>
      <c r="S116" s="57">
        <f t="shared" si="3"/>
        <v>9271773187</v>
      </c>
      <c r="U116" s="45">
        <f>S116/درآمد!$F$12</f>
        <v>1.4899197562710749E-2</v>
      </c>
    </row>
    <row r="117" spans="1:21" ht="21.75" customHeight="1" x14ac:dyDescent="0.2">
      <c r="A117" s="31" t="s">
        <v>101</v>
      </c>
      <c r="C117" s="57">
        <v>0</v>
      </c>
      <c r="E117" s="57">
        <v>-5499516938</v>
      </c>
      <c r="G117" s="57">
        <v>6417019811</v>
      </c>
      <c r="I117" s="57">
        <f t="shared" si="2"/>
        <v>917502873</v>
      </c>
      <c r="K117" s="45">
        <f>I117/درآمد!$F$12</f>
        <v>1.4743734875167745E-3</v>
      </c>
      <c r="M117" s="57">
        <v>0</v>
      </c>
      <c r="O117" s="57">
        <v>0</v>
      </c>
      <c r="P117" s="57"/>
      <c r="Q117" s="57">
        <v>6417019811</v>
      </c>
      <c r="S117" s="57">
        <f t="shared" si="3"/>
        <v>6417019811</v>
      </c>
      <c r="U117" s="45">
        <f>S117/درآمد!$F$12</f>
        <v>1.0311775752018058E-2</v>
      </c>
    </row>
    <row r="118" spans="1:21" ht="21.75" customHeight="1" x14ac:dyDescent="0.2">
      <c r="A118" s="31" t="s">
        <v>107</v>
      </c>
      <c r="C118" s="57">
        <v>0</v>
      </c>
      <c r="E118" s="57">
        <v>5335065902</v>
      </c>
      <c r="G118" s="57">
        <v>0</v>
      </c>
      <c r="I118" s="57">
        <f t="shared" si="2"/>
        <v>5335065902</v>
      </c>
      <c r="K118" s="45">
        <f>I118/درآمد!$F$12</f>
        <v>8.5731390620545408E-3</v>
      </c>
      <c r="M118" s="57">
        <v>0</v>
      </c>
      <c r="O118" s="57">
        <v>5335065902</v>
      </c>
      <c r="P118" s="57"/>
      <c r="Q118" s="57">
        <v>0</v>
      </c>
      <c r="S118" s="57">
        <f t="shared" si="3"/>
        <v>5335065902</v>
      </c>
      <c r="U118" s="45">
        <f>S118/درآمد!$F$12</f>
        <v>8.5731390620545408E-3</v>
      </c>
    </row>
    <row r="119" spans="1:21" ht="21.75" customHeight="1" x14ac:dyDescent="0.2">
      <c r="A119" s="31" t="s">
        <v>102</v>
      </c>
      <c r="C119" s="57">
        <v>0</v>
      </c>
      <c r="E119" s="57">
        <v>3792406432</v>
      </c>
      <c r="G119" s="57">
        <v>3604237463</v>
      </c>
      <c r="I119" s="57">
        <f t="shared" si="2"/>
        <v>7396643895</v>
      </c>
      <c r="K119" s="45">
        <f>I119/درآمد!$F$12</f>
        <v>1.1885974394535558E-2</v>
      </c>
      <c r="M119" s="57">
        <v>0</v>
      </c>
      <c r="O119" s="57">
        <v>4313006987</v>
      </c>
      <c r="P119" s="57"/>
      <c r="Q119" s="57">
        <v>3604237463</v>
      </c>
      <c r="S119" s="57">
        <f t="shared" si="3"/>
        <v>7917244450</v>
      </c>
      <c r="U119" s="45">
        <f>S119/درآمد!$F$12</f>
        <v>1.2722549056551378E-2</v>
      </c>
    </row>
    <row r="120" spans="1:21" ht="21.75" customHeight="1" x14ac:dyDescent="0.2">
      <c r="A120" s="31" t="s">
        <v>104</v>
      </c>
      <c r="C120" s="57">
        <v>0</v>
      </c>
      <c r="E120" s="57">
        <v>-427534571</v>
      </c>
      <c r="G120" s="57">
        <v>576819933</v>
      </c>
      <c r="I120" s="57">
        <f t="shared" si="2"/>
        <v>149285362</v>
      </c>
      <c r="K120" s="45">
        <f>I120/درآمد!$F$12</f>
        <v>2.3989285078472358E-4</v>
      </c>
      <c r="M120" s="57">
        <v>0</v>
      </c>
      <c r="O120" s="57">
        <v>0</v>
      </c>
      <c r="P120" s="57"/>
      <c r="Q120" s="57">
        <v>576819933</v>
      </c>
      <c r="S120" s="57">
        <f t="shared" si="3"/>
        <v>576819933</v>
      </c>
      <c r="U120" s="45">
        <f>S120/درآمد!$F$12</f>
        <v>9.269159163563756E-4</v>
      </c>
    </row>
    <row r="121" spans="1:21" ht="21.75" customHeight="1" x14ac:dyDescent="0.2">
      <c r="A121" s="31" t="s">
        <v>106</v>
      </c>
      <c r="C121" s="57">
        <v>0</v>
      </c>
      <c r="E121" s="57">
        <v>-199253063</v>
      </c>
      <c r="G121" s="57">
        <v>1169000740</v>
      </c>
      <c r="I121" s="57">
        <f t="shared" si="2"/>
        <v>969747677</v>
      </c>
      <c r="K121" s="45">
        <f>I121/درآمد!$F$12</f>
        <v>1.5583278337590347E-3</v>
      </c>
      <c r="M121" s="57">
        <v>0</v>
      </c>
      <c r="O121" s="57">
        <v>0</v>
      </c>
      <c r="P121" s="57"/>
      <c r="Q121" s="57">
        <v>1169000740</v>
      </c>
      <c r="S121" s="57">
        <f t="shared" si="3"/>
        <v>1169000740</v>
      </c>
      <c r="U121" s="45">
        <f>S121/درآمد!$F$12</f>
        <v>1.8785158593650423E-3</v>
      </c>
    </row>
    <row r="122" spans="1:21" ht="21.75" customHeight="1" x14ac:dyDescent="0.2">
      <c r="A122" s="31" t="s">
        <v>108</v>
      </c>
      <c r="C122" s="57">
        <v>0</v>
      </c>
      <c r="E122" s="57">
        <v>242061448</v>
      </c>
      <c r="G122" s="57">
        <v>0</v>
      </c>
      <c r="I122" s="57">
        <f t="shared" si="2"/>
        <v>242061448</v>
      </c>
      <c r="K122" s="45">
        <f>I122/درآمد!$F$12</f>
        <v>3.8897859808785621E-4</v>
      </c>
      <c r="M122" s="57">
        <v>0</v>
      </c>
      <c r="O122" s="57">
        <v>242061448</v>
      </c>
      <c r="P122" s="57"/>
      <c r="Q122" s="57">
        <v>0</v>
      </c>
      <c r="S122" s="57">
        <f t="shared" si="3"/>
        <v>242061448</v>
      </c>
      <c r="U122" s="45">
        <f>S122/درآمد!$F$12</f>
        <v>3.8897859808785621E-4</v>
      </c>
    </row>
    <row r="123" spans="1:21" ht="21.75" customHeight="1" x14ac:dyDescent="0.2">
      <c r="A123" s="31" t="s">
        <v>109</v>
      </c>
      <c r="C123" s="57">
        <v>0</v>
      </c>
      <c r="E123" s="57">
        <v>107173181</v>
      </c>
      <c r="G123" s="57">
        <v>0</v>
      </c>
      <c r="I123" s="57">
        <f t="shared" si="2"/>
        <v>107173181</v>
      </c>
      <c r="K123" s="45">
        <f>I123/درآمد!$F$12</f>
        <v>1.7222103743672586E-4</v>
      </c>
      <c r="M123" s="57">
        <v>0</v>
      </c>
      <c r="O123" s="57">
        <v>107173181</v>
      </c>
      <c r="P123" s="57"/>
      <c r="Q123" s="57">
        <v>0</v>
      </c>
      <c r="S123" s="57">
        <f t="shared" si="3"/>
        <v>107173181</v>
      </c>
      <c r="U123" s="45">
        <f>S123/درآمد!$F$12</f>
        <v>1.7222103743672586E-4</v>
      </c>
    </row>
    <row r="124" spans="1:21" ht="21.75" customHeight="1" x14ac:dyDescent="0.2">
      <c r="A124" s="31" t="s">
        <v>111</v>
      </c>
      <c r="C124" s="57">
        <v>0</v>
      </c>
      <c r="E124" s="57">
        <v>130408452</v>
      </c>
      <c r="G124" s="57">
        <v>0</v>
      </c>
      <c r="I124" s="57">
        <f t="shared" si="2"/>
        <v>130408452</v>
      </c>
      <c r="K124" s="45">
        <f>I124/درآمد!$F$12</f>
        <v>2.09558759797915E-4</v>
      </c>
      <c r="M124" s="57">
        <v>0</v>
      </c>
      <c r="O124" s="57">
        <v>130408452</v>
      </c>
      <c r="P124" s="57"/>
      <c r="Q124" s="57">
        <v>0</v>
      </c>
      <c r="S124" s="57">
        <f t="shared" si="3"/>
        <v>130408452</v>
      </c>
      <c r="U124" s="45">
        <f>S124/درآمد!$F$12</f>
        <v>2.09558759797915E-4</v>
      </c>
    </row>
    <row r="125" spans="1:21" ht="21.75" customHeight="1" x14ac:dyDescent="0.2">
      <c r="A125" s="31" t="s">
        <v>113</v>
      </c>
      <c r="C125" s="57">
        <v>0</v>
      </c>
      <c r="E125" s="57">
        <v>50015965</v>
      </c>
      <c r="G125" s="57">
        <v>0</v>
      </c>
      <c r="I125" s="57">
        <f t="shared" si="2"/>
        <v>50015965</v>
      </c>
      <c r="K125" s="45">
        <f>I125/درآمد!$F$12</f>
        <v>8.0372732248182224E-5</v>
      </c>
      <c r="M125" s="57">
        <v>0</v>
      </c>
      <c r="O125" s="57">
        <v>50015965</v>
      </c>
      <c r="P125" s="57"/>
      <c r="Q125" s="57">
        <v>0</v>
      </c>
      <c r="S125" s="57">
        <f t="shared" si="3"/>
        <v>50015965</v>
      </c>
      <c r="U125" s="45">
        <f>S125/درآمد!$F$12</f>
        <v>8.0372732248182224E-5</v>
      </c>
    </row>
    <row r="126" spans="1:21" ht="21.75" customHeight="1" x14ac:dyDescent="0.2">
      <c r="A126" s="31" t="s">
        <v>114</v>
      </c>
      <c r="C126" s="57">
        <v>0</v>
      </c>
      <c r="E126" s="57">
        <v>214379394</v>
      </c>
      <c r="G126" s="57">
        <v>0</v>
      </c>
      <c r="I126" s="57">
        <f t="shared" si="2"/>
        <v>214379394</v>
      </c>
      <c r="K126" s="45">
        <f>I126/درآمد!$F$12</f>
        <v>3.4449515536668268E-4</v>
      </c>
      <c r="M126" s="57">
        <v>0</v>
      </c>
      <c r="O126" s="57">
        <v>214379394</v>
      </c>
      <c r="P126" s="57"/>
      <c r="Q126" s="57">
        <v>0</v>
      </c>
      <c r="S126" s="57">
        <f t="shared" si="3"/>
        <v>214379394</v>
      </c>
      <c r="U126" s="45">
        <f>S126/درآمد!$F$12</f>
        <v>3.4449515536668268E-4</v>
      </c>
    </row>
    <row r="127" spans="1:21" ht="21.75" customHeight="1" x14ac:dyDescent="0.2">
      <c r="A127" s="31" t="s">
        <v>306</v>
      </c>
      <c r="C127" s="57">
        <v>0</v>
      </c>
      <c r="E127" s="57">
        <v>0</v>
      </c>
      <c r="G127" s="57">
        <v>0</v>
      </c>
      <c r="I127" s="57">
        <f t="shared" si="2"/>
        <v>0</v>
      </c>
      <c r="K127" s="45">
        <f>I127/درآمد!$F$12</f>
        <v>0</v>
      </c>
      <c r="M127" s="57">
        <v>0</v>
      </c>
      <c r="O127" s="57">
        <v>0</v>
      </c>
      <c r="P127" s="57"/>
      <c r="Q127" s="57">
        <v>268887635</v>
      </c>
      <c r="S127" s="57">
        <f t="shared" si="3"/>
        <v>268887635</v>
      </c>
      <c r="U127" s="45">
        <f>S127/درآمد!$F$12</f>
        <v>4.3208671256671644E-4</v>
      </c>
    </row>
    <row r="128" spans="1:21" ht="21.75" customHeight="1" x14ac:dyDescent="0.2">
      <c r="A128" s="31" t="s">
        <v>307</v>
      </c>
      <c r="C128" s="57">
        <v>0</v>
      </c>
      <c r="E128" s="57">
        <v>0</v>
      </c>
      <c r="G128" s="57">
        <v>0</v>
      </c>
      <c r="I128" s="57">
        <f t="shared" si="2"/>
        <v>0</v>
      </c>
      <c r="K128" s="45">
        <f>I128/درآمد!$F$12</f>
        <v>0</v>
      </c>
      <c r="M128" s="57">
        <v>0</v>
      </c>
      <c r="O128" s="57">
        <v>0</v>
      </c>
      <c r="P128" s="57"/>
      <c r="Q128" s="57">
        <v>3273446599</v>
      </c>
      <c r="S128" s="57">
        <f t="shared" si="3"/>
        <v>3273446599</v>
      </c>
      <c r="U128" s="45">
        <f>S128/درآمد!$F$12</f>
        <v>5.260237346818155E-3</v>
      </c>
    </row>
    <row r="129" spans="1:21" ht="21.75" customHeight="1" x14ac:dyDescent="0.2">
      <c r="A129" s="31" t="s">
        <v>308</v>
      </c>
      <c r="C129" s="57">
        <v>0</v>
      </c>
      <c r="E129" s="57">
        <v>0</v>
      </c>
      <c r="G129" s="57">
        <v>0</v>
      </c>
      <c r="I129" s="57">
        <f t="shared" si="2"/>
        <v>0</v>
      </c>
      <c r="K129" s="45">
        <f>I129/درآمد!$F$12</f>
        <v>0</v>
      </c>
      <c r="M129" s="57">
        <v>0</v>
      </c>
      <c r="O129" s="57">
        <v>0</v>
      </c>
      <c r="P129" s="57"/>
      <c r="Q129" s="57">
        <v>41668501</v>
      </c>
      <c r="S129" s="57">
        <f t="shared" si="3"/>
        <v>41668501</v>
      </c>
      <c r="U129" s="45">
        <f>S129/درآمد!$F$12</f>
        <v>6.6958845521747172E-5</v>
      </c>
    </row>
    <row r="130" spans="1:21" ht="21.75" customHeight="1" x14ac:dyDescent="0.2">
      <c r="A130" s="31" t="s">
        <v>309</v>
      </c>
      <c r="C130" s="57">
        <v>0</v>
      </c>
      <c r="E130" s="57">
        <v>0</v>
      </c>
      <c r="G130" s="57">
        <v>0</v>
      </c>
      <c r="I130" s="57">
        <f t="shared" si="2"/>
        <v>0</v>
      </c>
      <c r="K130" s="45">
        <f>I130/درآمد!$F$12</f>
        <v>0</v>
      </c>
      <c r="M130" s="57">
        <v>0</v>
      </c>
      <c r="O130" s="57">
        <v>0</v>
      </c>
      <c r="P130" s="57"/>
      <c r="Q130" s="57">
        <v>1347031147</v>
      </c>
      <c r="S130" s="57">
        <f t="shared" si="3"/>
        <v>1347031147</v>
      </c>
      <c r="U130" s="45">
        <f>S130/درآمد!$F$12</f>
        <v>2.16460031727455E-3</v>
      </c>
    </row>
    <row r="131" spans="1:21" ht="21.75" customHeight="1" x14ac:dyDescent="0.2">
      <c r="A131" s="31" t="s">
        <v>310</v>
      </c>
      <c r="C131" s="57">
        <v>0</v>
      </c>
      <c r="E131" s="57">
        <v>0</v>
      </c>
      <c r="G131" s="57">
        <v>0</v>
      </c>
      <c r="I131" s="57">
        <f t="shared" si="2"/>
        <v>0</v>
      </c>
      <c r="K131" s="45">
        <f>I131/درآمد!$F$12</f>
        <v>0</v>
      </c>
      <c r="M131" s="57">
        <v>0</v>
      </c>
      <c r="O131" s="57">
        <v>0</v>
      </c>
      <c r="P131" s="57"/>
      <c r="Q131" s="57">
        <v>2480371345</v>
      </c>
      <c r="S131" s="57">
        <f t="shared" si="3"/>
        <v>2480371345</v>
      </c>
      <c r="U131" s="45">
        <f>S131/درآمد!$F$12</f>
        <v>3.9858117700567932E-3</v>
      </c>
    </row>
    <row r="132" spans="1:21" ht="21.75" customHeight="1" x14ac:dyDescent="0.2">
      <c r="A132" s="31" t="s">
        <v>311</v>
      </c>
      <c r="C132" s="57">
        <v>0</v>
      </c>
      <c r="E132" s="57">
        <v>0</v>
      </c>
      <c r="G132" s="57">
        <v>0</v>
      </c>
      <c r="I132" s="57">
        <f t="shared" si="2"/>
        <v>0</v>
      </c>
      <c r="K132" s="45">
        <f>I132/درآمد!$F$12</f>
        <v>0</v>
      </c>
      <c r="M132" s="57">
        <v>0</v>
      </c>
      <c r="O132" s="57">
        <v>0</v>
      </c>
      <c r="P132" s="57"/>
      <c r="Q132" s="57">
        <v>236230271</v>
      </c>
      <c r="S132" s="57">
        <f t="shared" si="3"/>
        <v>236230271</v>
      </c>
      <c r="U132" s="45">
        <f>S132/درآمد!$F$12</f>
        <v>3.7960823748974003E-4</v>
      </c>
    </row>
    <row r="133" spans="1:21" ht="21.75" customHeight="1" x14ac:dyDescent="0.2">
      <c r="A133" s="31" t="s">
        <v>312</v>
      </c>
      <c r="C133" s="57">
        <v>0</v>
      </c>
      <c r="E133" s="57">
        <v>0</v>
      </c>
      <c r="G133" s="57">
        <v>0</v>
      </c>
      <c r="I133" s="57">
        <f t="shared" si="2"/>
        <v>0</v>
      </c>
      <c r="K133" s="45">
        <f>I133/درآمد!$F$12</f>
        <v>0</v>
      </c>
      <c r="M133" s="57">
        <v>0</v>
      </c>
      <c r="O133" s="57">
        <v>0</v>
      </c>
      <c r="P133" s="57"/>
      <c r="Q133" s="57">
        <v>7824054</v>
      </c>
      <c r="S133" s="57">
        <f t="shared" si="3"/>
        <v>7824054</v>
      </c>
      <c r="U133" s="45">
        <f>S133/درآمد!$F$12</f>
        <v>1.2572797450520431E-5</v>
      </c>
    </row>
    <row r="134" spans="1:21" ht="21.75" customHeight="1" x14ac:dyDescent="0.2">
      <c r="A134" s="31" t="s">
        <v>313</v>
      </c>
      <c r="C134" s="57">
        <v>0</v>
      </c>
      <c r="E134" s="57">
        <v>0</v>
      </c>
      <c r="G134" s="57">
        <v>0</v>
      </c>
      <c r="I134" s="57">
        <f t="shared" si="2"/>
        <v>0</v>
      </c>
      <c r="K134" s="45">
        <f>I134/درآمد!$F$12</f>
        <v>0</v>
      </c>
      <c r="M134" s="57">
        <v>0</v>
      </c>
      <c r="O134" s="57">
        <v>0</v>
      </c>
      <c r="P134" s="57"/>
      <c r="Q134" s="57">
        <v>319852100</v>
      </c>
      <c r="S134" s="57">
        <f t="shared" si="3"/>
        <v>319852100</v>
      </c>
      <c r="U134" s="45">
        <f>S134/درآمد!$F$12</f>
        <v>5.1398362887367674E-4</v>
      </c>
    </row>
    <row r="135" spans="1:21" ht="21.75" customHeight="1" x14ac:dyDescent="0.2">
      <c r="A135" s="31" t="s">
        <v>314</v>
      </c>
      <c r="C135" s="57">
        <v>0</v>
      </c>
      <c r="E135" s="57">
        <v>0</v>
      </c>
      <c r="G135" s="57">
        <v>0</v>
      </c>
      <c r="I135" s="57">
        <f t="shared" si="2"/>
        <v>0</v>
      </c>
      <c r="K135" s="45">
        <f>I135/درآمد!$F$12</f>
        <v>0</v>
      </c>
      <c r="M135" s="57">
        <v>0</v>
      </c>
      <c r="O135" s="57">
        <v>0</v>
      </c>
      <c r="P135" s="57"/>
      <c r="Q135" s="57">
        <v>1159870092</v>
      </c>
      <c r="S135" s="57">
        <f t="shared" si="3"/>
        <v>1159870092</v>
      </c>
      <c r="U135" s="45">
        <f>S135/درآمد!$F$12</f>
        <v>1.8638434417288655E-3</v>
      </c>
    </row>
    <row r="136" spans="1:21" ht="21.75" customHeight="1" x14ac:dyDescent="0.2">
      <c r="A136" s="31" t="s">
        <v>315</v>
      </c>
      <c r="C136" s="57">
        <v>0</v>
      </c>
      <c r="E136" s="57">
        <v>0</v>
      </c>
      <c r="G136" s="57">
        <v>0</v>
      </c>
      <c r="I136" s="57">
        <f t="shared" si="2"/>
        <v>0</v>
      </c>
      <c r="K136" s="45">
        <f>I136/درآمد!$F$12</f>
        <v>0</v>
      </c>
      <c r="M136" s="57">
        <v>0</v>
      </c>
      <c r="O136" s="57">
        <v>0</v>
      </c>
      <c r="P136" s="57"/>
      <c r="Q136" s="57">
        <v>1148485819</v>
      </c>
      <c r="S136" s="57">
        <f t="shared" si="3"/>
        <v>1148485819</v>
      </c>
      <c r="U136" s="45">
        <f>S136/درآمد!$F$12</f>
        <v>1.8455495804453892E-3</v>
      </c>
    </row>
    <row r="137" spans="1:21" ht="21.75" customHeight="1" x14ac:dyDescent="0.2">
      <c r="A137" s="31" t="s">
        <v>316</v>
      </c>
      <c r="C137" s="57">
        <v>0</v>
      </c>
      <c r="E137" s="57">
        <v>0</v>
      </c>
      <c r="G137" s="57">
        <v>0</v>
      </c>
      <c r="I137" s="57">
        <f t="shared" si="2"/>
        <v>0</v>
      </c>
      <c r="K137" s="45">
        <f>I137/درآمد!$F$12</f>
        <v>0</v>
      </c>
      <c r="M137" s="57">
        <v>0</v>
      </c>
      <c r="O137" s="57">
        <v>0</v>
      </c>
      <c r="P137" s="57"/>
      <c r="Q137" s="57">
        <v>557920849</v>
      </c>
      <c r="S137" s="57">
        <f t="shared" si="3"/>
        <v>557920849</v>
      </c>
      <c r="U137" s="45">
        <f>S137/درآمد!$F$12</f>
        <v>8.9654619304766999E-4</v>
      </c>
    </row>
    <row r="138" spans="1:21" ht="21.75" customHeight="1" x14ac:dyDescent="0.2">
      <c r="A138" s="31" t="s">
        <v>317</v>
      </c>
      <c r="C138" s="57">
        <v>0</v>
      </c>
      <c r="E138" s="57">
        <v>0</v>
      </c>
      <c r="G138" s="57">
        <v>0</v>
      </c>
      <c r="I138" s="57">
        <f t="shared" ref="I138:I145" si="4">C138+E138+G138</f>
        <v>0</v>
      </c>
      <c r="K138" s="45">
        <f>I138/درآمد!$F$12</f>
        <v>0</v>
      </c>
      <c r="M138" s="57">
        <v>0</v>
      </c>
      <c r="O138" s="57">
        <v>0</v>
      </c>
      <c r="P138" s="57"/>
      <c r="Q138" s="57">
        <v>30520301</v>
      </c>
      <c r="S138" s="57">
        <f t="shared" ref="S138:S145" si="5">M138+O138+Q138</f>
        <v>30520301</v>
      </c>
      <c r="U138" s="45">
        <f>S138/درآمد!$F$12</f>
        <v>4.9044339750456244E-5</v>
      </c>
    </row>
    <row r="139" spans="1:21" ht="21.75" customHeight="1" x14ac:dyDescent="0.2">
      <c r="A139" s="31" t="s">
        <v>318</v>
      </c>
      <c r="C139" s="57">
        <v>0</v>
      </c>
      <c r="E139" s="57">
        <v>0</v>
      </c>
      <c r="G139" s="57">
        <v>0</v>
      </c>
      <c r="I139" s="57">
        <f t="shared" si="4"/>
        <v>0</v>
      </c>
      <c r="K139" s="45">
        <f>I139/درآمد!$F$12</f>
        <v>0</v>
      </c>
      <c r="M139" s="57">
        <v>0</v>
      </c>
      <c r="O139" s="57">
        <v>0</v>
      </c>
      <c r="P139" s="57"/>
      <c r="Q139" s="57">
        <v>493763736</v>
      </c>
      <c r="S139" s="57">
        <f t="shared" si="5"/>
        <v>493763736</v>
      </c>
      <c r="U139" s="45">
        <f>S139/درآمد!$F$12</f>
        <v>7.9344946253441539E-4</v>
      </c>
    </row>
    <row r="140" spans="1:21" ht="21.75" customHeight="1" x14ac:dyDescent="0.2">
      <c r="A140" s="31" t="s">
        <v>319</v>
      </c>
      <c r="C140" s="57">
        <v>0</v>
      </c>
      <c r="E140" s="57">
        <v>0</v>
      </c>
      <c r="G140" s="57">
        <v>0</v>
      </c>
      <c r="I140" s="57">
        <f t="shared" si="4"/>
        <v>0</v>
      </c>
      <c r="K140" s="45">
        <f>I140/درآمد!$F$12</f>
        <v>0</v>
      </c>
      <c r="M140" s="57">
        <v>0</v>
      </c>
      <c r="O140" s="57">
        <v>0</v>
      </c>
      <c r="P140" s="57"/>
      <c r="Q140" s="57">
        <v>241595493</v>
      </c>
      <c r="S140" s="57">
        <f t="shared" si="5"/>
        <v>241595493</v>
      </c>
      <c r="U140" s="45">
        <f>S140/درآمد!$F$12</f>
        <v>3.8822983563861221E-4</v>
      </c>
    </row>
    <row r="141" spans="1:21" ht="21.75" customHeight="1" x14ac:dyDescent="0.2">
      <c r="A141" s="31" t="s">
        <v>304</v>
      </c>
      <c r="C141" s="57">
        <v>0</v>
      </c>
      <c r="E141" s="57">
        <v>0</v>
      </c>
      <c r="G141" s="57">
        <v>0</v>
      </c>
      <c r="I141" s="57">
        <f t="shared" si="4"/>
        <v>0</v>
      </c>
      <c r="K141" s="45">
        <f>I141/درآمد!$F$12</f>
        <v>0</v>
      </c>
      <c r="M141" s="57">
        <v>0</v>
      </c>
      <c r="O141" s="57">
        <v>0</v>
      </c>
      <c r="P141" s="57"/>
      <c r="Q141" s="57">
        <v>109998970</v>
      </c>
      <c r="S141" s="57">
        <f t="shared" si="5"/>
        <v>109998970</v>
      </c>
      <c r="U141" s="45">
        <f>S141/درآمد!$F$12</f>
        <v>1.7676191518819698E-4</v>
      </c>
    </row>
    <row r="142" spans="1:21" ht="21.75" customHeight="1" x14ac:dyDescent="0.2">
      <c r="A142" s="31" t="s">
        <v>305</v>
      </c>
      <c r="C142" s="57">
        <v>0</v>
      </c>
      <c r="E142" s="57">
        <v>0</v>
      </c>
      <c r="G142" s="57">
        <v>0</v>
      </c>
      <c r="I142" s="57">
        <f t="shared" si="4"/>
        <v>0</v>
      </c>
      <c r="K142" s="45">
        <f>I142/درآمد!$F$12</f>
        <v>0</v>
      </c>
      <c r="M142" s="57">
        <v>0</v>
      </c>
      <c r="O142" s="57">
        <v>0</v>
      </c>
      <c r="P142" s="57"/>
      <c r="Q142" s="57">
        <v>760268789</v>
      </c>
      <c r="S142" s="57">
        <f t="shared" si="5"/>
        <v>760268789</v>
      </c>
      <c r="U142" s="45">
        <f>S142/درآمد!$F$12</f>
        <v>1.2217075050925588E-3</v>
      </c>
    </row>
    <row r="143" spans="1:21" ht="21.75" customHeight="1" x14ac:dyDescent="0.2">
      <c r="A143" s="31" t="s">
        <v>320</v>
      </c>
      <c r="C143" s="57">
        <v>0</v>
      </c>
      <c r="E143" s="57">
        <v>0</v>
      </c>
      <c r="G143" s="57">
        <v>0</v>
      </c>
      <c r="I143" s="57">
        <f t="shared" si="4"/>
        <v>0</v>
      </c>
      <c r="K143" s="45">
        <f>I143/درآمد!$F$12</f>
        <v>0</v>
      </c>
      <c r="M143" s="57">
        <v>0</v>
      </c>
      <c r="O143" s="57">
        <v>0</v>
      </c>
      <c r="P143" s="57"/>
      <c r="Q143" s="57">
        <v>636456708</v>
      </c>
      <c r="S143" s="57">
        <f t="shared" si="5"/>
        <v>636456708</v>
      </c>
      <c r="U143" s="45">
        <f>S143/درآمد!$F$12</f>
        <v>1.0227487279240437E-3</v>
      </c>
    </row>
    <row r="144" spans="1:21" ht="21.75" customHeight="1" x14ac:dyDescent="0.2">
      <c r="A144" s="31" t="s">
        <v>321</v>
      </c>
      <c r="C144" s="57">
        <v>0</v>
      </c>
      <c r="E144" s="57">
        <v>0</v>
      </c>
      <c r="G144" s="57">
        <v>0</v>
      </c>
      <c r="I144" s="57">
        <f t="shared" si="4"/>
        <v>0</v>
      </c>
      <c r="K144" s="45">
        <f>I144/درآمد!$F$12</f>
        <v>0</v>
      </c>
      <c r="M144" s="57">
        <v>0</v>
      </c>
      <c r="O144" s="57">
        <v>0</v>
      </c>
      <c r="P144" s="57"/>
      <c r="Q144" s="57">
        <v>66828610</v>
      </c>
      <c r="S144" s="57">
        <f t="shared" si="5"/>
        <v>66828610</v>
      </c>
      <c r="U144" s="45">
        <f>S144/درآمد!$F$12</f>
        <v>1.073896700393203E-4</v>
      </c>
    </row>
    <row r="145" spans="1:21" ht="21.75" customHeight="1" x14ac:dyDescent="0.2">
      <c r="A145" s="31" t="s">
        <v>322</v>
      </c>
      <c r="C145" s="57">
        <v>0</v>
      </c>
      <c r="E145" s="57">
        <v>0</v>
      </c>
      <c r="G145" s="57">
        <v>0</v>
      </c>
      <c r="I145" s="57">
        <f t="shared" si="4"/>
        <v>0</v>
      </c>
      <c r="K145" s="45">
        <f>I145/درآمد!$F$12</f>
        <v>0</v>
      </c>
      <c r="M145" s="57">
        <v>0</v>
      </c>
      <c r="O145" s="57">
        <v>0</v>
      </c>
      <c r="P145" s="57"/>
      <c r="Q145" s="57">
        <v>932699509</v>
      </c>
      <c r="S145" s="57">
        <f t="shared" si="5"/>
        <v>932699509</v>
      </c>
      <c r="U145" s="45">
        <f>S145/درآمد!$F$12</f>
        <v>1.4987935933030189E-3</v>
      </c>
    </row>
    <row r="146" spans="1:21" ht="21.75" customHeight="1" thickBot="1" x14ac:dyDescent="0.25">
      <c r="A146" s="30" t="s">
        <v>86</v>
      </c>
      <c r="C146" s="54">
        <f>SUM(C9:C145)</f>
        <v>1452372750</v>
      </c>
      <c r="E146" s="54">
        <f>SUM(E9:E145)</f>
        <v>-195556395609</v>
      </c>
      <c r="G146" s="54">
        <f>SUM(G9:G145)</f>
        <v>58915674581</v>
      </c>
      <c r="I146" s="54">
        <f>SUM(I9:I145)</f>
        <v>-135188348278</v>
      </c>
      <c r="K146" s="54">
        <f>SUM(K9:K145)</f>
        <v>-0.21723977372468364</v>
      </c>
      <c r="M146" s="54">
        <f>SUM(M9:M145)</f>
        <v>211813036792</v>
      </c>
      <c r="O146" s="54">
        <f>SUM(O9:O145)</f>
        <v>227359124792</v>
      </c>
      <c r="P146" s="54">
        <f>SUM(P9:P113)</f>
        <v>0</v>
      </c>
      <c r="Q146" s="54">
        <f>SUM(Q9:Q145)</f>
        <v>179311309978</v>
      </c>
      <c r="S146" s="54">
        <f>SUM(S9:S145)</f>
        <v>618483471562</v>
      </c>
      <c r="U146" s="54">
        <f>SUM(U9:U145)</f>
        <v>0.99386678753031843</v>
      </c>
    </row>
    <row r="147" spans="1:21" ht="13.5" thickTop="1" x14ac:dyDescent="0.2">
      <c r="C147" s="58"/>
      <c r="M147" s="58"/>
      <c r="O147" s="58"/>
      <c r="Q147" s="58"/>
      <c r="S147" s="58"/>
    </row>
    <row r="148" spans="1:21" x14ac:dyDescent="0.2">
      <c r="C148" s="58"/>
      <c r="E148" s="58"/>
      <c r="M148" s="58"/>
      <c r="Q148" s="58"/>
      <c r="S148" s="58"/>
    </row>
    <row r="149" spans="1:21" x14ac:dyDescent="0.2">
      <c r="Q149" s="58"/>
    </row>
    <row r="150" spans="1:21" x14ac:dyDescent="0.2">
      <c r="M150" s="58"/>
      <c r="Q150" s="58"/>
    </row>
  </sheetData>
  <mergeCells count="5">
    <mergeCell ref="M6:U6"/>
    <mergeCell ref="C6:K6"/>
    <mergeCell ref="A1:U1"/>
    <mergeCell ref="A2:U2"/>
    <mergeCell ref="A3:U3"/>
  </mergeCells>
  <pageMargins left="0.39" right="0.39" top="0.39" bottom="0.39" header="0" footer="0"/>
  <pageSetup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rightToLeft="1" view="pageBreakPreview" zoomScaleNormal="100" zoomScaleSheetLayoutView="100" workbookViewId="0">
      <selection activeCell="N20" sqref="N20"/>
    </sheetView>
  </sheetViews>
  <sheetFormatPr defaultRowHeight="12.75" x14ac:dyDescent="0.2"/>
  <cols>
    <col min="1" max="1" width="6.7109375" bestFit="1" customWidth="1"/>
    <col min="2" max="2" width="18.140625" customWidth="1"/>
    <col min="3" max="3" width="1.28515625" customWidth="1"/>
    <col min="4" max="4" width="15.140625" bestFit="1" customWidth="1"/>
    <col min="5" max="5" width="1.28515625" customWidth="1"/>
    <col min="6" max="6" width="16.28515625" bestFit="1" customWidth="1"/>
    <col min="7" max="7" width="1.28515625" customWidth="1"/>
    <col min="8" max="8" width="11.85546875" bestFit="1" customWidth="1"/>
    <col min="9" max="9" width="1.28515625" customWidth="1"/>
    <col min="10" max="10" width="5.140625" bestFit="1" customWidth="1"/>
    <col min="11" max="11" width="1.28515625" customWidth="1"/>
    <col min="12" max="12" width="15.140625" bestFit="1" customWidth="1"/>
    <col min="13" max="13" width="1.28515625" customWidth="1"/>
    <col min="14" max="14" width="16.28515625" bestFit="1" customWidth="1"/>
    <col min="15" max="15" width="1.28515625" customWidth="1"/>
    <col min="16" max="16" width="12.5703125" bestFit="1" customWidth="1"/>
    <col min="17" max="17" width="1.28515625" customWidth="1"/>
    <col min="18" max="18" width="14.7109375" bestFit="1" customWidth="1"/>
    <col min="19" max="19" width="0.28515625" customWidth="1"/>
  </cols>
  <sheetData>
    <row r="1" spans="1:18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ht="21.75" customHeight="1" x14ac:dyDescent="0.2">
      <c r="A2" s="94" t="s">
        <v>129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ht="14.45" customHeight="1" x14ac:dyDescent="0.2"/>
    <row r="5" spans="1:18" ht="14.45" customHeight="1" x14ac:dyDescent="0.2">
      <c r="A5" s="28" t="s">
        <v>138</v>
      </c>
      <c r="B5" s="105" t="s">
        <v>190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14.45" customHeight="1" x14ac:dyDescent="0.2">
      <c r="D6" s="102" t="s">
        <v>145</v>
      </c>
      <c r="E6" s="102"/>
      <c r="F6" s="102"/>
      <c r="G6" s="102"/>
      <c r="H6" s="102"/>
      <c r="I6" s="102"/>
      <c r="J6" s="102"/>
      <c r="L6" s="102" t="s">
        <v>146</v>
      </c>
      <c r="M6" s="102"/>
      <c r="N6" s="102"/>
      <c r="O6" s="102"/>
      <c r="P6" s="102"/>
      <c r="Q6" s="102"/>
      <c r="R6" s="10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102" t="s">
        <v>191</v>
      </c>
      <c r="B8" s="102"/>
      <c r="D8" s="2" t="s">
        <v>192</v>
      </c>
      <c r="F8" s="2" t="s">
        <v>149</v>
      </c>
      <c r="H8" s="2" t="s">
        <v>150</v>
      </c>
      <c r="J8" s="2" t="s">
        <v>86</v>
      </c>
      <c r="L8" s="2" t="s">
        <v>192</v>
      </c>
      <c r="N8" s="2" t="s">
        <v>149</v>
      </c>
      <c r="P8" s="2" t="s">
        <v>150</v>
      </c>
      <c r="R8" s="2" t="s">
        <v>86</v>
      </c>
    </row>
    <row r="9" spans="1:18" ht="21.75" customHeight="1" x14ac:dyDescent="0.2">
      <c r="A9" s="111" t="s">
        <v>193</v>
      </c>
      <c r="B9" s="111"/>
      <c r="D9" s="18">
        <v>0</v>
      </c>
      <c r="F9" s="18">
        <v>0</v>
      </c>
      <c r="H9" s="18">
        <v>0</v>
      </c>
      <c r="J9" s="18">
        <v>0</v>
      </c>
      <c r="L9" s="18">
        <v>2405180579</v>
      </c>
      <c r="N9" s="18">
        <v>0</v>
      </c>
      <c r="P9" s="18">
        <v>-18132783</v>
      </c>
      <c r="R9" s="18">
        <f>L9+N9+P9</f>
        <v>2387047796</v>
      </c>
    </row>
    <row r="10" spans="1:18" ht="21.75" customHeight="1" x14ac:dyDescent="0.2">
      <c r="A10" s="100" t="s">
        <v>86</v>
      </c>
      <c r="B10" s="100"/>
      <c r="D10" s="15">
        <v>0</v>
      </c>
      <c r="F10" s="15">
        <v>0</v>
      </c>
      <c r="H10" s="15">
        <v>0</v>
      </c>
      <c r="J10" s="15">
        <v>0</v>
      </c>
      <c r="L10" s="15">
        <f>SUM(L9)</f>
        <v>2405180579</v>
      </c>
      <c r="N10" s="15">
        <v>0</v>
      </c>
      <c r="P10" s="15">
        <f>SUM(P9)</f>
        <v>-18132783</v>
      </c>
      <c r="R10" s="15">
        <f>SUM(R9)</f>
        <v>2387047796</v>
      </c>
    </row>
    <row r="11" spans="1:18" x14ac:dyDescent="0.2">
      <c r="L11" s="23"/>
    </row>
    <row r="12" spans="1:18" x14ac:dyDescent="0.2">
      <c r="L12" s="23"/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view="pageBreakPreview" zoomScale="96" zoomScaleNormal="100" zoomScaleSheetLayoutView="96" workbookViewId="0">
      <selection activeCell="M10" sqref="M1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21.75" customHeight="1" x14ac:dyDescent="0.2">
      <c r="A2" s="94" t="s">
        <v>129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14.45" customHeight="1" x14ac:dyDescent="0.2"/>
    <row r="5" spans="1:10" ht="24.75" customHeight="1" x14ac:dyDescent="0.2">
      <c r="A5" s="28" t="s">
        <v>139</v>
      </c>
      <c r="B5" s="105" t="s">
        <v>194</v>
      </c>
      <c r="C5" s="105"/>
      <c r="D5" s="105"/>
      <c r="E5" s="105"/>
      <c r="F5" s="105"/>
      <c r="G5" s="105"/>
      <c r="H5" s="105"/>
      <c r="I5" s="105"/>
      <c r="J5" s="105"/>
    </row>
    <row r="6" spans="1:10" ht="14.45" customHeight="1" x14ac:dyDescent="0.2">
      <c r="D6" s="102" t="s">
        <v>145</v>
      </c>
      <c r="E6" s="102"/>
      <c r="F6" s="102"/>
      <c r="H6" s="102" t="s">
        <v>146</v>
      </c>
      <c r="I6" s="102"/>
      <c r="J6" s="102"/>
    </row>
    <row r="7" spans="1:10" ht="36.4" customHeight="1" x14ac:dyDescent="0.2">
      <c r="A7" s="102" t="s">
        <v>195</v>
      </c>
      <c r="B7" s="102"/>
      <c r="D7" s="21" t="s">
        <v>196</v>
      </c>
      <c r="E7" s="3"/>
      <c r="F7" s="21" t="s">
        <v>197</v>
      </c>
      <c r="H7" s="21" t="s">
        <v>196</v>
      </c>
      <c r="I7" s="3"/>
      <c r="J7" s="21" t="s">
        <v>197</v>
      </c>
    </row>
    <row r="8" spans="1:10" ht="21.75" customHeight="1" x14ac:dyDescent="0.2">
      <c r="A8" s="103" t="s">
        <v>125</v>
      </c>
      <c r="B8" s="103"/>
      <c r="D8" s="56">
        <v>76179</v>
      </c>
      <c r="E8" s="48"/>
      <c r="F8" s="44">
        <f>(D8/$D$10)*100</f>
        <v>5.0534607174177522</v>
      </c>
      <c r="G8" s="48"/>
      <c r="H8" s="56">
        <v>124713911</v>
      </c>
      <c r="I8" s="48"/>
      <c r="J8" s="44">
        <f>(H8/H10)*100</f>
        <v>92.023995941478702</v>
      </c>
    </row>
    <row r="9" spans="1:10" ht="21.75" customHeight="1" x14ac:dyDescent="0.2">
      <c r="A9" s="98" t="s">
        <v>127</v>
      </c>
      <c r="B9" s="98"/>
      <c r="D9" s="59">
        <v>1431283</v>
      </c>
      <c r="E9" s="48"/>
      <c r="F9" s="46">
        <f>(D9/$D$10)*100</f>
        <v>94.946539282582236</v>
      </c>
      <c r="G9" s="48"/>
      <c r="H9" s="59">
        <v>10809340</v>
      </c>
      <c r="I9" s="48"/>
      <c r="J9" s="46">
        <f>(H9/H10)*100</f>
        <v>7.9760040585212941</v>
      </c>
    </row>
    <row r="10" spans="1:10" ht="21.75" customHeight="1" x14ac:dyDescent="0.2">
      <c r="A10" s="100" t="s">
        <v>86</v>
      </c>
      <c r="B10" s="100"/>
      <c r="D10" s="54">
        <v>1507462</v>
      </c>
      <c r="E10" s="48"/>
      <c r="F10" s="54">
        <f>SUM(F8:F9)</f>
        <v>99.999999999999986</v>
      </c>
      <c r="G10" s="48"/>
      <c r="H10" s="54">
        <v>135523251</v>
      </c>
      <c r="I10" s="48"/>
      <c r="J10" s="54">
        <f>SUM(J8:J9)</f>
        <v>100</v>
      </c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30" zoomScaleNormal="100" zoomScaleSheetLayoutView="130" workbookViewId="0">
      <selection activeCell="D11" sqref="D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94" t="s">
        <v>0</v>
      </c>
      <c r="B1" s="94"/>
      <c r="C1" s="94"/>
      <c r="D1" s="94"/>
      <c r="E1" s="94"/>
      <c r="F1" s="94"/>
    </row>
    <row r="2" spans="1:6" ht="21.75" customHeight="1" x14ac:dyDescent="0.2">
      <c r="A2" s="94" t="s">
        <v>129</v>
      </c>
      <c r="B2" s="94"/>
      <c r="C2" s="94"/>
      <c r="D2" s="94"/>
      <c r="E2" s="94"/>
      <c r="F2" s="94"/>
    </row>
    <row r="3" spans="1:6" ht="21.75" customHeight="1" x14ac:dyDescent="0.2">
      <c r="A3" s="94" t="s">
        <v>2</v>
      </c>
      <c r="B3" s="94"/>
      <c r="C3" s="94"/>
      <c r="D3" s="94"/>
      <c r="E3" s="94"/>
      <c r="F3" s="94"/>
    </row>
    <row r="4" spans="1:6" ht="14.45" customHeight="1" x14ac:dyDescent="0.2"/>
    <row r="5" spans="1:6" ht="29.1" customHeight="1" x14ac:dyDescent="0.2">
      <c r="A5" s="28" t="s">
        <v>141</v>
      </c>
      <c r="B5" s="105" t="s">
        <v>142</v>
      </c>
      <c r="C5" s="105"/>
      <c r="D5" s="105"/>
      <c r="E5" s="105"/>
      <c r="F5" s="105"/>
    </row>
    <row r="6" spans="1:6" ht="14.45" customHeight="1" x14ac:dyDescent="0.2">
      <c r="D6" s="2" t="s">
        <v>145</v>
      </c>
      <c r="F6" s="2" t="s">
        <v>9</v>
      </c>
    </row>
    <row r="7" spans="1:6" ht="14.45" customHeight="1" x14ac:dyDescent="0.2">
      <c r="A7" s="102" t="s">
        <v>142</v>
      </c>
      <c r="B7" s="102"/>
      <c r="D7" s="4" t="s">
        <v>122</v>
      </c>
      <c r="F7" s="4" t="s">
        <v>122</v>
      </c>
    </row>
    <row r="8" spans="1:6" ht="21.75" customHeight="1" x14ac:dyDescent="0.2">
      <c r="A8" s="103" t="s">
        <v>142</v>
      </c>
      <c r="B8" s="103"/>
      <c r="D8" s="6">
        <v>0</v>
      </c>
      <c r="F8" s="6">
        <v>414019189</v>
      </c>
    </row>
    <row r="9" spans="1:6" ht="21.75" customHeight="1" x14ac:dyDescent="0.2">
      <c r="A9" s="98" t="s">
        <v>198</v>
      </c>
      <c r="B9" s="98"/>
      <c r="D9" s="12">
        <v>41772882</v>
      </c>
      <c r="F9" s="12">
        <v>880108931</v>
      </c>
    </row>
    <row r="10" spans="1:6" ht="21.75" customHeight="1" x14ac:dyDescent="0.2">
      <c r="A10" s="100" t="s">
        <v>86</v>
      </c>
      <c r="B10" s="100"/>
      <c r="D10" s="15">
        <f>SUM(D8:D9)</f>
        <v>41772882</v>
      </c>
      <c r="F10" s="15">
        <f>SUM(F8:F9)</f>
        <v>1294128120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سرمایه گذاری در سهام</vt:lpstr>
      <vt:lpstr>اوراق مشتقه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 گذاری در سهام'!Print_Area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Ali Solgi</cp:lastModifiedBy>
  <dcterms:created xsi:type="dcterms:W3CDTF">2025-02-23T11:14:22Z</dcterms:created>
  <dcterms:modified xsi:type="dcterms:W3CDTF">2025-02-25T12:57:16Z</dcterms:modified>
</cp:coreProperties>
</file>