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5-پتروشیمی دماوند\عملیات حسابداری\گزارش پرتفوی\1403\14031230\"/>
    </mc:Choice>
  </mc:AlternateContent>
  <xr:revisionPtr revIDLastSave="0" documentId="13_ncr:1_{8AEEF318-9948-4957-B38A-6D16A43CFD67}" xr6:coauthVersionLast="47" xr6:coauthVersionMax="47" xr10:uidLastSave="{00000000-0000-0000-0000-000000000000}"/>
  <bookViews>
    <workbookView xWindow="-120" yWindow="-120" windowWidth="29040" windowHeight="15840" tabRatio="928" xr2:uid="{00000000-000D-0000-FFFF-FFFF00000000}"/>
  </bookViews>
  <sheets>
    <sheet name="0" sheetId="22" r:id="rId1"/>
    <sheet name="سهام" sheetId="2" r:id="rId2"/>
    <sheet name="اوراق مشتقه" sheetId="3" r:id="rId3"/>
    <sheet name="سپرده" sheetId="7" r:id="rId4"/>
    <sheet name="درآمد" sheetId="8" r:id="rId5"/>
    <sheet name="1-2" sheetId="9" r:id="rId6"/>
    <sheet name="2-2" sheetId="11" r:id="rId7"/>
    <sheet name="3-2" sheetId="13" r:id="rId8"/>
    <sheet name="4-2" sheetId="14" r:id="rId9"/>
    <sheet name="درآمد سود سهام" sheetId="15" r:id="rId10"/>
    <sheet name="سود اوراق بهادار" sheetId="17" r:id="rId11"/>
    <sheet name="سود سپرده بانکی" sheetId="18" r:id="rId12"/>
    <sheet name="درآمد ناشی از فروش" sheetId="19" r:id="rId13"/>
    <sheet name="درآمد اعمال اختیار" sheetId="20" r:id="rId14"/>
    <sheet name="درآمد ناشی از تغییر قیمت اوراق" sheetId="21" r:id="rId15"/>
  </sheets>
  <externalReferences>
    <externalReference r:id="rId16"/>
  </externalReferences>
  <definedNames>
    <definedName name="_xlnm.Print_Area" localSheetId="0">'0'!$A$1:$H$33</definedName>
    <definedName name="_xlnm.Print_Area" localSheetId="5">'1-2'!$A$1:$V$150</definedName>
    <definedName name="_xlnm.Print_Area" localSheetId="6">'2-2'!$A$1:$S$10</definedName>
    <definedName name="_xlnm.Print_Area" localSheetId="7">'3-2'!$A$1:$K$10</definedName>
    <definedName name="_xlnm.Print_Area" localSheetId="8">'4-2'!$A$1:$G$10</definedName>
    <definedName name="_xlnm.Print_Area" localSheetId="2">'اوراق مشتقه'!$A$1:$AV$15</definedName>
    <definedName name="_xlnm.Print_Area" localSheetId="4">درآمد!$A$1:$K$12</definedName>
    <definedName name="_xlnm.Print_Area" localSheetId="13">'درآمد اعمال اختیار'!$A$1:$U$45</definedName>
    <definedName name="_xlnm.Print_Area" localSheetId="9">'درآمد سود سهام'!$A$1:$T$59</definedName>
    <definedName name="_xlnm.Print_Area" localSheetId="14">'درآمد ناشی از تغییر قیمت اوراق'!$A$1:$Q$69</definedName>
    <definedName name="_xlnm.Print_Area" localSheetId="12">'درآمد ناشی از فروش'!$A$1:$Q$100</definedName>
    <definedName name="_xlnm.Print_Area" localSheetId="3">سپرده!$A$1:$M$11</definedName>
    <definedName name="_xlnm.Print_Area" localSheetId="10">'سود اوراق بهادار'!$A$1:$U$9</definedName>
    <definedName name="_xlnm.Print_Area" localSheetId="11">'سود سپرده بانکی'!$A$1:$N$10</definedName>
    <definedName name="_xlnm.Print_Area" localSheetId="1">سهام!$A$1:$Z$66</definedName>
  </definedNames>
  <calcPr calcId="191029" iterateCount="1000" iterateDelta="9.9999999999999995E-8"/>
</workbook>
</file>

<file path=xl/calcChain.xml><?xml version="1.0" encoding="utf-8"?>
<calcChain xmlns="http://schemas.openxmlformats.org/spreadsheetml/2006/main">
  <c r="C69" i="21" l="1"/>
  <c r="Q11" i="20"/>
  <c r="H12" i="8"/>
  <c r="H9" i="8"/>
  <c r="H10" i="8"/>
  <c r="H11" i="8"/>
  <c r="H8" i="8"/>
  <c r="J12" i="8"/>
  <c r="J11" i="8"/>
  <c r="J8" i="8"/>
  <c r="F12" i="8"/>
  <c r="Y10" i="2"/>
  <c r="J9" i="8"/>
  <c r="J10" i="8"/>
  <c r="E69" i="21"/>
  <c r="G69" i="21"/>
  <c r="I69" i="21"/>
  <c r="K69" i="21"/>
  <c r="M69" i="21"/>
  <c r="O69" i="21"/>
  <c r="Q69" i="21"/>
  <c r="C100" i="19"/>
  <c r="E100" i="19"/>
  <c r="G100" i="19"/>
  <c r="I100" i="19"/>
  <c r="K100" i="19"/>
  <c r="M100" i="19"/>
  <c r="O100" i="19"/>
  <c r="Q100" i="19"/>
  <c r="U44" i="20"/>
  <c r="S44" i="20"/>
  <c r="Q10" i="20"/>
  <c r="Q12" i="20"/>
  <c r="Q9" i="20"/>
  <c r="O10" i="20"/>
  <c r="O11" i="20"/>
  <c r="O12" i="20"/>
  <c r="O9" i="20"/>
  <c r="O44" i="20" s="1"/>
  <c r="M10" i="20"/>
  <c r="M11" i="20"/>
  <c r="M12" i="20"/>
  <c r="M9" i="20"/>
  <c r="K11" i="20"/>
  <c r="K12" i="20"/>
  <c r="K10" i="20"/>
  <c r="K9" i="20"/>
  <c r="I11" i="20"/>
  <c r="I12" i="20"/>
  <c r="I10" i="20"/>
  <c r="I9" i="20"/>
  <c r="I44" i="20" l="1"/>
  <c r="K44" i="20"/>
  <c r="Q44" i="20"/>
  <c r="M44" i="20"/>
  <c r="J10" i="13"/>
  <c r="J9" i="13"/>
  <c r="J8" i="13"/>
  <c r="F10" i="13"/>
  <c r="F9" i="13"/>
  <c r="F8" i="13"/>
  <c r="F11" i="8"/>
  <c r="F10" i="8"/>
  <c r="F9" i="8"/>
  <c r="F8" i="8"/>
  <c r="L150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144" i="9"/>
  <c r="V145" i="9"/>
  <c r="V146" i="9"/>
  <c r="V147" i="9"/>
  <c r="V148" i="9"/>
  <c r="V149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D150" i="9"/>
  <c r="J150" i="9"/>
  <c r="H150" i="9"/>
  <c r="F150" i="9"/>
  <c r="N150" i="9"/>
  <c r="P150" i="9"/>
  <c r="R150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0" i="9"/>
  <c r="V10" i="9" s="1"/>
  <c r="T9" i="9"/>
  <c r="V9" i="9" s="1"/>
  <c r="R9" i="11"/>
  <c r="R10" i="11"/>
  <c r="P10" i="11"/>
  <c r="N10" i="11"/>
  <c r="L10" i="11"/>
  <c r="V150" i="9" l="1"/>
  <c r="T150" i="9"/>
  <c r="D11" i="7"/>
  <c r="F11" i="7"/>
  <c r="H11" i="7"/>
  <c r="J11" i="7"/>
  <c r="L11" i="7"/>
  <c r="L10" i="7"/>
  <c r="L9" i="7"/>
  <c r="C66" i="2"/>
  <c r="E66" i="2"/>
  <c r="G66" i="2"/>
  <c r="I66" i="2"/>
  <c r="K66" i="2"/>
  <c r="M66" i="2"/>
  <c r="O66" i="2"/>
  <c r="Q66" i="2"/>
  <c r="U66" i="2"/>
  <c r="W66" i="2"/>
  <c r="Y66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9" i="2"/>
</calcChain>
</file>

<file path=xl/sharedStrings.xml><?xml version="1.0" encoding="utf-8"?>
<sst xmlns="http://schemas.openxmlformats.org/spreadsheetml/2006/main" count="867" uniqueCount="294">
  <si>
    <t>صندوق سرمایه گذاری بخشی پتروشیمی دماوند</t>
  </si>
  <si>
    <t>صورت وضعیت پرتفوی</t>
  </si>
  <si>
    <t>برای ماه منتهی به 1403/12/30</t>
  </si>
  <si>
    <t>-1</t>
  </si>
  <si>
    <t>سرمایه گذاری ها</t>
  </si>
  <si>
    <t>-1-1</t>
  </si>
  <si>
    <t>سرمایه گذاری در سهام و حق تقدم سهام</t>
  </si>
  <si>
    <t>1403/11/30</t>
  </si>
  <si>
    <t>تغییرات طی دوره</t>
  </si>
  <si>
    <t>1403/12/30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</si>
  <si>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</si>
  <si>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</si>
  <si>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</si>
  <si>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</si>
  <si>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</si>
  <si>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</si>
  <si>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</si>
  <si>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</si>
  <si>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</si>
  <si>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</si>
  <si>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الکتریک‌ خودرو شرق‌</t>
  </si>
  <si>
    <t>ایمن خودرو شرق</t>
  </si>
  <si>
    <t>بانک صادرات ایران</t>
  </si>
  <si>
    <t>بانک ملت</t>
  </si>
  <si>
    <t>پالایش نفت اصفهان</t>
  </si>
  <si>
    <t>پاکدیس</t>
  </si>
  <si>
    <t>پتروشیمی ارومیه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</si>
  <si>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</si>
  <si>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</si>
  <si>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</si>
  <si>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</si>
  <si>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</si>
  <si>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</si>
  <si>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شازند</t>
  </si>
  <si>
    <t>پتروشیمی فناوران</t>
  </si>
  <si>
    <t>پتروشیمی نوری</t>
  </si>
  <si>
    <t>پتروشیمی‌شیراز</t>
  </si>
  <si>
    <t>پدیده شیمی قرن</t>
  </si>
  <si>
    <t>تامین سرمایه دماوند</t>
  </si>
  <si>
    <t>تامین‌ ماسه‌ ریخته‌گری‌</t>
  </si>
  <si>
    <t>تایدواترخاورمیانه</t>
  </si>
  <si>
    <t>توسعه نیشکر و  صنایع جانبی</t>
  </si>
  <si>
    <t>تولید انرژی برق شمس پاسارگاد</t>
  </si>
  <si>
    <t>تولید مواداولیه الیاف مصنوعی</t>
  </si>
  <si>
    <t>تولیدات پتروشیمی قائد بصیر</t>
  </si>
  <si>
    <t>تولیدی و صنعتی گوهرفام</t>
  </si>
  <si>
    <t>توکا رنگ فولاد سپاهان</t>
  </si>
  <si>
    <t>دوده‌ صنعتی‌ پارس‌</t>
  </si>
  <si>
    <t>ذوب آهن اصفهان</t>
  </si>
  <si>
    <t>زامیاد</t>
  </si>
  <si>
    <t>س. نفت و گاز و پتروشیمی تأمین</t>
  </si>
  <si>
    <t>سرمایه گذاری تامین اجتماعی</t>
  </si>
  <si>
    <t>سیمان آبیک</t>
  </si>
  <si>
    <t>سیمان ساوه</t>
  </si>
  <si>
    <t>صبا فولاد خلیج فارس</t>
  </si>
  <si>
    <t>صنایع ارتباطی آوا</t>
  </si>
  <si>
    <t>صنایع پتروشیمی خلیج فارس</t>
  </si>
  <si>
    <t>صنایع پتروشیمی دهدشت</t>
  </si>
  <si>
    <t>صنایع شیمیایی کیمیاگران امروز</t>
  </si>
  <si>
    <t>صنعتی‌ آما</t>
  </si>
  <si>
    <t>فرانسوز یزد</t>
  </si>
  <si>
    <t>گ.س.وت.ص.پتروشیمی خلیج فارس</t>
  </si>
  <si>
    <t>گروه‌صنعتی‌سپاهان‌</t>
  </si>
  <si>
    <t>گسترش سوخت سبززاگرس(سهامی عام)</t>
  </si>
  <si>
    <t>گسترش نفت و گاز پارسیان</t>
  </si>
  <si>
    <t>گلتاش‌</t>
  </si>
  <si>
    <t>مدیریت نیروگاهی ایرانیان مپنا</t>
  </si>
  <si>
    <t>معدنی‌ املاح‌  ایران‌</t>
  </si>
  <si>
    <t>ملی شیمی کشاورز</t>
  </si>
  <si>
    <t>نورایستا پلاستیک</t>
  </si>
  <si>
    <t>نیروکلر</t>
  </si>
  <si>
    <t>کاشی‌ الوند</t>
  </si>
  <si>
    <t>کاشی‌ پارس‌</t>
  </si>
  <si>
    <t>کربن‌ ایران‌</t>
  </si>
  <si>
    <t>کلر پارس</t>
  </si>
  <si>
    <t>ح . توکا رنگ فولاد سپاهان</t>
  </si>
  <si>
    <t>جمع</t>
  </si>
  <si>
    <t>نام سهام</t>
  </si>
  <si>
    <t>قیمت اعمال</t>
  </si>
  <si>
    <t>تاریخ اعمال</t>
  </si>
  <si>
    <t>نوع اختیار</t>
  </si>
  <si>
    <t>نوع موقعیت</t>
  </si>
  <si>
    <t>استراتژی ماخوذه</t>
  </si>
  <si>
    <t>تعداد اوراق</t>
  </si>
  <si>
    <t>اختیارخ شستا-1250-1403/12/08</t>
  </si>
  <si>
    <t>اختیار خرید</t>
  </si>
  <si>
    <t>موقعیت فروش</t>
  </si>
  <si>
    <t>-</t>
  </si>
  <si>
    <t>1403/12/08</t>
  </si>
  <si>
    <t>اختیارخ شستا-1350-1403/12/08</t>
  </si>
  <si>
    <t>اختیارخ شپنا-5000-1403/12/08</t>
  </si>
  <si>
    <t>اختیارخ شستا-1300-1404/01/20</t>
  </si>
  <si>
    <t>1404/01/20</t>
  </si>
  <si>
    <t>اختیارخ ذوب-500-1403/12/22</t>
  </si>
  <si>
    <t>1403/12/22</t>
  </si>
  <si>
    <t>اختیارخ ذوب-500-1404/01/20</t>
  </si>
  <si>
    <t>اختیارخ ذوب-500-1404/02/24</t>
  </si>
  <si>
    <t>1404/02/24</t>
  </si>
  <si>
    <t>اختیارخ شستا-1400-1404/01/20</t>
  </si>
  <si>
    <t>اختیارخ شپنا-5000-1404/02/17</t>
  </si>
  <si>
    <t>1404/02/17</t>
  </si>
  <si>
    <t>اختیارخ شپنا-5500-1404/02/17</t>
  </si>
  <si>
    <t>تاریخ سررسید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</si>
  <si>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</si>
  <si>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</si>
  <si>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</si>
  <si>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</si>
  <si>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</si>
  <si>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</si>
  <si>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 39981643700381</t>
  </si>
  <si>
    <t>سپرده کوتاه مدت بانک پاسارگاد جهان کودک 2908100152310221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</si>
  <si>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</si>
  <si>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</si>
  <si>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</si>
  <si>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</si>
  <si>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</si>
  <si>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</si>
  <si>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</si>
  <si>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</si>
  <si>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</si>
  <si>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</si>
  <si>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</si>
  <si>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</si>
  <si>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</si>
  <si>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</si>
  <si>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</si>
  <si>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</si>
  <si>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</si>
  <si>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</si>
  <si>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</si>
  <si>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</si>
  <si>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</si>
  <si>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</si>
  <si>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</si>
  <si>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آنتی بیوتیک سازی ایران</t>
  </si>
  <si>
    <t>ایرکا پارت صنعت</t>
  </si>
  <si>
    <t>اختیارخ خودرو-2600-1403/09/07</t>
  </si>
  <si>
    <t>اختیارخ شستا-1050-1403/10/12</t>
  </si>
  <si>
    <t>فولاد مبارکه اصفهان</t>
  </si>
  <si>
    <t>پارس‌ خزر</t>
  </si>
  <si>
    <t>پالایش نفت بندرعباس</t>
  </si>
  <si>
    <t>کشت و دام قیام اصفهان</t>
  </si>
  <si>
    <t>توسعه خدمات دریایی وبندری سینا</t>
  </si>
  <si>
    <t>صنایع فروآلیاژ ایران</t>
  </si>
  <si>
    <t>اختیارخ ذوب-400-1403/09/28</t>
  </si>
  <si>
    <t>بیمه اتکایی ایران معین</t>
  </si>
  <si>
    <t>دارویی‌ رازک‌</t>
  </si>
  <si>
    <t>اختیارخ وبصادر-1900-1403/09/21</t>
  </si>
  <si>
    <t>صنعتی زر ماکارون</t>
  </si>
  <si>
    <t>فولاد امیرکبیرکاشان</t>
  </si>
  <si>
    <t>پخش هجرت</t>
  </si>
  <si>
    <t>ح.تولیدی و صنعتی گوهرفام</t>
  </si>
  <si>
    <t>فرآوری زغال سنگ پروده طبس</t>
  </si>
  <si>
    <t>دارویی و نهاده های زاگرس دارو</t>
  </si>
  <si>
    <t>صنعتی مینو</t>
  </si>
  <si>
    <t>س. و خدمات مدیریت صند. ب کشوری</t>
  </si>
  <si>
    <t>ایران‌ خودرو</t>
  </si>
  <si>
    <t>اختیارخ شستا-850-1403/10/12</t>
  </si>
  <si>
    <t>آلومینیوم‌ایران‌</t>
  </si>
  <si>
    <t>بهمن  دیزل</t>
  </si>
  <si>
    <t>گروه صنعتی پاکشو</t>
  </si>
  <si>
    <t>بانک تجارت</t>
  </si>
  <si>
    <t>کشت وصنعت شریف آباد</t>
  </si>
  <si>
    <t>ذغال‌سنگ‌ نگین‌ ط‌بس‌</t>
  </si>
  <si>
    <t>کشاورزی‌ ودامپروی‌ مگسال‌</t>
  </si>
  <si>
    <t>تولیدی‌مهرام‌</t>
  </si>
  <si>
    <t>رادیاتور ایران‌</t>
  </si>
  <si>
    <t>ح. صنایع کشاورزی وکود زنجان</t>
  </si>
  <si>
    <t>سرمایه‌گذاری صنایع پتروشیمی‌</t>
  </si>
  <si>
    <t>پارس‌ دارو</t>
  </si>
  <si>
    <t>صنایع پتروشیمی تخت جمشید</t>
  </si>
  <si>
    <t>سیمان‌هگمتان‌</t>
  </si>
  <si>
    <t>س. صنایع‌شیمیایی‌ایران</t>
  </si>
  <si>
    <t>ح. گسترش سوخت سبززاگرس(س. عام)</t>
  </si>
  <si>
    <t>اختیارخ ذوب-500-1403/09/28</t>
  </si>
  <si>
    <t>پتروشیمی جم پیلن</t>
  </si>
  <si>
    <t>نساجی بابکان</t>
  </si>
  <si>
    <t>داروسازی شهید قاضی</t>
  </si>
  <si>
    <t>بین‌المللی‌توسعه‌ساختمان</t>
  </si>
  <si>
    <t>کشتیرانی دریای خزر</t>
  </si>
  <si>
    <t>فولاد سیرجان ایرانیان</t>
  </si>
  <si>
    <t>ح . معدنی‌ املاح‌  ایران‌</t>
  </si>
  <si>
    <t>فولاد کاوه جنوب کیش</t>
  </si>
  <si>
    <t>درآمد حاصل از سرمایه­گذاری در اوراق بهادار با درآمد ثابت:</t>
  </si>
  <si>
    <t>عنوان</t>
  </si>
  <si>
    <t>درآمد سود اوراق</t>
  </si>
  <si>
    <t>صکوک اجاره اخابر61-3ماهه23%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</si>
  <si>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</si>
  <si>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</si>
  <si>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</si>
  <si>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</si>
  <si>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</si>
  <si>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</si>
  <si>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</si>
  <si>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</si>
  <si>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</si>
  <si>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</si>
  <si>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</si>
  <si>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</si>
  <si>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1403/05/23</t>
  </si>
  <si>
    <t>1403/04/23</t>
  </si>
  <si>
    <t>1403/04/31</t>
  </si>
  <si>
    <t>1403/04/13</t>
  </si>
  <si>
    <t>1403/04/30</t>
  </si>
  <si>
    <t>1403/12/20</t>
  </si>
  <si>
    <t>1403/03/23</t>
  </si>
  <si>
    <t>1403/02/26</t>
  </si>
  <si>
    <t>1403/02/18</t>
  </si>
  <si>
    <t>1403/11/20</t>
  </si>
  <si>
    <t>1403/04/29</t>
  </si>
  <si>
    <t>1403/05/11</t>
  </si>
  <si>
    <t>1403/04/11</t>
  </si>
  <si>
    <t>1403/03/13</t>
  </si>
  <si>
    <t>1403/02/31</t>
  </si>
  <si>
    <t>1403/03/26</t>
  </si>
  <si>
    <t>1403/10/19</t>
  </si>
  <si>
    <t>1403/09/07</t>
  </si>
  <si>
    <t>1403/06/18</t>
  </si>
  <si>
    <t>1403/04/28</t>
  </si>
  <si>
    <t>1403/03/21</t>
  </si>
  <si>
    <t>1403/03/31</t>
  </si>
  <si>
    <t>1403/04/03</t>
  </si>
  <si>
    <t>1403/03/30</t>
  </si>
  <si>
    <t>1403/12/11</t>
  </si>
  <si>
    <t>1403/04/16</t>
  </si>
  <si>
    <t>1403/02/23</t>
  </si>
  <si>
    <t>1403/02/17</t>
  </si>
  <si>
    <t>1403/04/10</t>
  </si>
  <si>
    <t>1403/02/30</t>
  </si>
  <si>
    <t>1403/02/24</t>
  </si>
  <si>
    <t>1403/04/20</t>
  </si>
  <si>
    <t>1403/10/30</t>
  </si>
  <si>
    <t>1403/09/25</t>
  </si>
  <si>
    <t>1403/01/29</t>
  </si>
  <si>
    <t>1403/02/19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</si>
  <si>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</si>
  <si>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</si>
  <si>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</si>
  <si>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</si>
  <si>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</si>
  <si>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1406/11/14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</si>
  <si>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</si>
  <si>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</si>
  <si>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</si>
  <si>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</si>
  <si>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</si>
  <si>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</si>
  <si>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</si>
  <si>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</si>
  <si>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</si>
  <si>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</si>
  <si>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</si>
  <si>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</si>
  <si>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سود(زیان)اعمال</t>
  </si>
  <si>
    <t>درآمد ناشی از تغییر قیمت اوراق بهادار</t>
  </si>
  <si>
    <t>سود و زیان ناشی از تغییر قیمت</t>
  </si>
  <si>
    <t>ضستا01271</t>
  </si>
  <si>
    <t>ضستا01281</t>
  </si>
  <si>
    <t>ضذوب01141</t>
  </si>
  <si>
    <t>ضشنا20501</t>
  </si>
  <si>
    <t>ضشنا20511</t>
  </si>
  <si>
    <t>ضذوب20031</t>
  </si>
  <si>
    <t>1-3</t>
  </si>
  <si>
    <t>1-1</t>
  </si>
  <si>
    <t>1-4</t>
  </si>
  <si>
    <t>اختیارخ وبملت-3250-1403/11/24</t>
  </si>
  <si>
    <t>اختیارخ ذوب-500-1403/11/24</t>
  </si>
  <si>
    <t>اختیارخ شپنا-4500-1403/10/12</t>
  </si>
  <si>
    <t>اختیارخ شپنا-3750-1403/10/12</t>
  </si>
  <si>
    <t>اختیارخ شپنا-4000-1403/10/12</t>
  </si>
  <si>
    <t>اختیارخ وتجارت-1900-1403/10/19</t>
  </si>
  <si>
    <t>اختیارخ شستا-1450-1403/11/10</t>
  </si>
  <si>
    <t>اختیارخ شستا-1350-1403/11/10</t>
  </si>
  <si>
    <t>اختیارخ شستا-1250-1403/11/10</t>
  </si>
  <si>
    <t>اختیارخ شستا-1550-1403/10/12</t>
  </si>
  <si>
    <t>اختیارخ شستا-1150-1403/10/12</t>
  </si>
  <si>
    <t>اختیارخ وبصادر-2000-1403/09/21</t>
  </si>
  <si>
    <t>اختیارخ وبصادر-1800-1403/09/21</t>
  </si>
  <si>
    <t>اختیارخ فولاد-5000-1403/09/21</t>
  </si>
  <si>
    <t>اختیارخ فولاد-4500-1403/09/21</t>
  </si>
  <si>
    <t>اختیارخ فولاد-4000-1403/09/21</t>
  </si>
  <si>
    <t>اختیارخ فصبا-3600-14031114</t>
  </si>
  <si>
    <t>اختیارخ فصبا-3400-14030918</t>
  </si>
  <si>
    <t>اختیارخ ذوب-300-1403/09/28</t>
  </si>
  <si>
    <t>اختیارخ وبملت-2600-1403/09/28</t>
  </si>
  <si>
    <t>اختیارخ وبملت-2400-1403/09/28</t>
  </si>
  <si>
    <t>اختیارخ وبملت-2000-1403/09/28</t>
  </si>
  <si>
    <t>اختیارخ وبملت-1900-1403/09/28</t>
  </si>
  <si>
    <t>اختیارخ وبملت-2200-1403/09/28</t>
  </si>
  <si>
    <t>اختیارخ شستا-950-1403/10/12</t>
  </si>
  <si>
    <t>.</t>
  </si>
  <si>
    <t>در اجرای ابلاغیه شماره 12020093 مورخ 1396/09/05 سازمان بورس اوراق بهادار</t>
  </si>
  <si>
    <t>گزارش افشا پرتفوی ماهانه</t>
  </si>
  <si>
    <t>‫برای ماه منتهی 30 اسفند ماه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</si>
</sst>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"/>
  </numFmts>
  <fonts count="13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2"/>
      <color indexed="8"/>
      <name val="B Nazanin"/>
      <charset val="178"/>
    </font>
    <font>
      <sz val="14"/>
      <color indexed="8"/>
      <name val="B Nazanin"/>
      <charset val="178"/>
    </font>
    <font>
      <b/>
      <u/>
      <sz val="14"/>
      <name val="B Nazanin"/>
      <charset val="178"/>
    </font>
    <font>
      <u/>
      <sz val="14"/>
      <color indexed="8"/>
      <name val="B Nazanin"/>
      <charset val="178"/>
    </font>
    <font>
      <b/>
      <u/>
      <sz val="14"/>
      <color indexed="8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6" fillId="0" borderId="0"/>
    <xf numFmtId="0" fontId="7" fillId="0" borderId="0"/>
  </cellStyleXfs>
  <cellXfs count="132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5" fontId="0" fillId="0" borderId="0" xfId="1" applyNumberFormat="1" applyFont="1" applyAlignment="1">
      <alignment horizontal="left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right" vertical="top"/>
    </xf>
    <xf numFmtId="0" fontId="3" fillId="0" borderId="7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center" vertical="top"/>
    </xf>
    <xf numFmtId="4" fontId="4" fillId="0" borderId="4" xfId="0" applyNumberFormat="1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center" vertical="top"/>
    </xf>
    <xf numFmtId="4" fontId="4" fillId="0" borderId="8" xfId="0" applyNumberFormat="1" applyFont="1" applyBorder="1" applyAlignment="1">
      <alignment horizontal="center" vertical="top"/>
    </xf>
    <xf numFmtId="37" fontId="0" fillId="0" borderId="0" xfId="0" applyNumberFormat="1" applyAlignment="1">
      <alignment horizontal="left"/>
    </xf>
    <xf numFmtId="37" fontId="3" fillId="0" borderId="1" xfId="0" applyNumberFormat="1" applyFont="1" applyBorder="1" applyAlignment="1">
      <alignment horizontal="center" vertical="center"/>
    </xf>
    <xf numFmtId="37" fontId="0" fillId="0" borderId="2" xfId="0" applyNumberFormat="1" applyBorder="1" applyAlignment="1">
      <alignment horizontal="left"/>
    </xf>
    <xf numFmtId="37" fontId="3" fillId="0" borderId="3" xfId="0" applyNumberFormat="1" applyFont="1" applyBorder="1" applyAlignment="1">
      <alignment horizontal="center" vertical="center"/>
    </xf>
    <xf numFmtId="37" fontId="3" fillId="0" borderId="1" xfId="1" applyNumberFormat="1" applyFont="1" applyFill="1" applyBorder="1" applyAlignment="1">
      <alignment horizontal="center" vertical="center"/>
    </xf>
    <xf numFmtId="37" fontId="4" fillId="0" borderId="2" xfId="0" applyNumberFormat="1" applyFont="1" applyBorder="1" applyAlignment="1">
      <alignment horizontal="right" vertical="top"/>
    </xf>
    <xf numFmtId="37" fontId="4" fillId="0" borderId="0" xfId="0" applyNumberFormat="1" applyFont="1" applyAlignment="1">
      <alignment horizontal="right" vertical="top"/>
    </xf>
    <xf numFmtId="37" fontId="0" fillId="0" borderId="0" xfId="0" applyNumberFormat="1" applyAlignment="1">
      <alignment horizontal="center"/>
    </xf>
    <xf numFmtId="37" fontId="0" fillId="0" borderId="0" xfId="1" applyNumberFormat="1" applyFont="1" applyAlignment="1">
      <alignment horizontal="center"/>
    </xf>
    <xf numFmtId="37" fontId="0" fillId="0" borderId="2" xfId="0" applyNumberFormat="1" applyBorder="1" applyAlignment="1">
      <alignment horizontal="center"/>
    </xf>
    <xf numFmtId="37" fontId="0" fillId="0" borderId="2" xfId="1" applyNumberFormat="1" applyFont="1" applyBorder="1" applyAlignment="1">
      <alignment horizontal="center"/>
    </xf>
    <xf numFmtId="37" fontId="4" fillId="0" borderId="2" xfId="0" applyNumberFormat="1" applyFont="1" applyBorder="1" applyAlignment="1">
      <alignment horizontal="center" vertical="top"/>
    </xf>
    <xf numFmtId="37" fontId="4" fillId="0" borderId="2" xfId="1" applyNumberFormat="1" applyFont="1" applyFill="1" applyBorder="1" applyAlignment="1">
      <alignment horizontal="center" vertical="top"/>
    </xf>
    <xf numFmtId="37" fontId="4" fillId="0" borderId="0" xfId="0" applyNumberFormat="1" applyFont="1" applyAlignment="1">
      <alignment horizontal="center" vertical="top"/>
    </xf>
    <xf numFmtId="37" fontId="4" fillId="0" borderId="0" xfId="1" applyNumberFormat="1" applyFont="1" applyFill="1" applyAlignment="1">
      <alignment horizontal="center" vertical="top"/>
    </xf>
    <xf numFmtId="37" fontId="4" fillId="0" borderId="0" xfId="1" applyNumberFormat="1" applyFont="1" applyFill="1" applyBorder="1" applyAlignment="1">
      <alignment horizontal="center" vertical="top"/>
    </xf>
    <xf numFmtId="37" fontId="4" fillId="0" borderId="5" xfId="1" applyNumberFormat="1" applyFont="1" applyFill="1" applyBorder="1" applyAlignment="1">
      <alignment horizontal="center" vertical="top"/>
    </xf>
    <xf numFmtId="39" fontId="0" fillId="0" borderId="0" xfId="0" applyNumberFormat="1" applyAlignment="1">
      <alignment horizontal="center"/>
    </xf>
    <xf numFmtId="39" fontId="3" fillId="0" borderId="3" xfId="0" applyNumberFormat="1" applyFont="1" applyBorder="1" applyAlignment="1">
      <alignment horizontal="center" vertical="center"/>
    </xf>
    <xf numFmtId="39" fontId="4" fillId="0" borderId="2" xfId="0" applyNumberFormat="1" applyFont="1" applyBorder="1" applyAlignment="1">
      <alignment horizontal="center" vertical="top"/>
    </xf>
    <xf numFmtId="39" fontId="4" fillId="0" borderId="0" xfId="0" applyNumberFormat="1" applyFont="1" applyAlignment="1">
      <alignment horizontal="center" vertical="top"/>
    </xf>
    <xf numFmtId="39" fontId="4" fillId="0" borderId="5" xfId="1" applyNumberFormat="1" applyFont="1" applyFill="1" applyBorder="1" applyAlignment="1">
      <alignment horizontal="center" vertical="top"/>
    </xf>
    <xf numFmtId="37" fontId="4" fillId="0" borderId="6" xfId="0" applyNumberFormat="1" applyFont="1" applyBorder="1" applyAlignment="1">
      <alignment horizontal="right" vertical="center"/>
    </xf>
    <xf numFmtId="37" fontId="0" fillId="0" borderId="0" xfId="0" applyNumberFormat="1" applyAlignment="1">
      <alignment horizontal="left" vertical="center"/>
    </xf>
    <xf numFmtId="37" fontId="4" fillId="0" borderId="5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166" fontId="4" fillId="0" borderId="5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37" fontId="3" fillId="0" borderId="3" xfId="0" applyNumberFormat="1" applyFont="1" applyBorder="1" applyAlignment="1">
      <alignment horizontal="center" vertical="center" wrapText="1"/>
    </xf>
    <xf numFmtId="37" fontId="4" fillId="0" borderId="4" xfId="0" applyNumberFormat="1" applyFont="1" applyBorder="1" applyAlignment="1">
      <alignment horizontal="right" vertical="top"/>
    </xf>
    <xf numFmtId="37" fontId="4" fillId="0" borderId="3" xfId="0" applyNumberFormat="1" applyFont="1" applyBorder="1" applyAlignment="1">
      <alignment horizontal="center" vertical="center" wrapText="1"/>
    </xf>
    <xf numFmtId="37" fontId="4" fillId="0" borderId="4" xfId="0" applyNumberFormat="1" applyFont="1" applyBorder="1" applyAlignment="1">
      <alignment horizontal="center" vertical="top"/>
    </xf>
    <xf numFmtId="37" fontId="4" fillId="0" borderId="5" xfId="0" applyNumberFormat="1" applyFont="1" applyBorder="1" applyAlignment="1">
      <alignment horizontal="center" vertical="top" shrinkToFit="1"/>
    </xf>
    <xf numFmtId="37" fontId="0" fillId="0" borderId="0" xfId="0" applyNumberFormat="1" applyAlignment="1">
      <alignment horizontal="left" shrinkToFit="1"/>
    </xf>
    <xf numFmtId="37" fontId="4" fillId="0" borderId="5" xfId="0" applyNumberFormat="1" applyFont="1" applyBorder="1" applyAlignment="1">
      <alignment horizontal="right" vertical="top" shrinkToFit="1"/>
    </xf>
    <xf numFmtId="165" fontId="3" fillId="0" borderId="6" xfId="1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165" fontId="4" fillId="0" borderId="4" xfId="1" applyNumberFormat="1" applyFont="1" applyFill="1" applyBorder="1" applyAlignment="1">
      <alignment horizontal="center" vertical="center"/>
    </xf>
    <xf numFmtId="165" fontId="4" fillId="0" borderId="5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3" fontId="0" fillId="0" borderId="0" xfId="0" applyNumberForma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3" fontId="4" fillId="0" borderId="9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5" fontId="0" fillId="2" borderId="0" xfId="1" applyNumberFormat="1" applyFont="1" applyFill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7" fontId="3" fillId="0" borderId="1" xfId="0" applyNumberFormat="1" applyFont="1" applyBorder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4" fillId="0" borderId="6" xfId="0" applyNumberFormat="1" applyFont="1" applyBorder="1" applyAlignment="1">
      <alignment horizontal="right" vertical="center"/>
    </xf>
    <xf numFmtId="37" fontId="3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1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8" fillId="0" borderId="0" xfId="3" applyFont="1"/>
    <xf numFmtId="0" fontId="9" fillId="0" borderId="0" xfId="3" applyFont="1"/>
    <xf numFmtId="37" fontId="10" fillId="0" borderId="0" xfId="3" applyNumberFormat="1" applyFont="1" applyAlignment="1">
      <alignment horizontal="center" vertical="center"/>
    </xf>
    <xf numFmtId="0" fontId="11" fillId="0" borderId="0" xfId="3" applyFont="1"/>
    <xf numFmtId="0" fontId="12" fillId="0" borderId="0" xfId="3" applyFont="1"/>
  </cellXfs>
  <cellStyles count="4">
    <cellStyle name="Comma" xfId="1" builtinId="3"/>
    <cellStyle name="Normal" xfId="0" builtinId="0"/>
    <cellStyle name="Normal 2" xfId="2" xr:uid="{A83DFD3D-1FFE-4532-9A36-C18FF247F466}"/>
    <cellStyle name="Normal 2 2" xfId="3" xr:uid="{620D7511-9517-42F1-BCA3-69E57350A412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762000</xdr:colOff>
      <xdr:row>2</xdr:row>
      <xdr:rowOff>44679</xdr:rowOff>
    </xdr:from>
    <xdr:ext cx="2686050" cy="2892196"/>
    <xdr:pic>
      <xdr:nvPicPr>
        <xdr:cNvPr id="2" name="Picture 1">
          <a:extLst>
            <a:ext uri="{FF2B5EF4-FFF2-40B4-BE49-F238E27FC236}">
              <a16:creationId xmlns:a16="http://schemas.microsoft.com/office/drawing/2014/main" id="{4F5217E4-9478-44B0-9691-3CC812311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171550" y="425679"/>
          <a:ext cx="2686050" cy="28921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tabrizi\Downloads\MonthlyPortfolioDisclosureReport%20(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صورت وضعیت"/>
      <sheetName val="سهام"/>
      <sheetName val="اوراق مشتقه"/>
      <sheetName val="واحدهای صندوق"/>
      <sheetName val="اوراق"/>
      <sheetName val="تعدیل قیمت"/>
      <sheetName val="سپرده"/>
      <sheetName val="درآمد"/>
      <sheetName val="Sheet2"/>
      <sheetName val="درآمد سرمایه گذاری در سهام"/>
      <sheetName val="درآمد سرمایه گذاری در صندوق"/>
      <sheetName val="درآمد سرمایه گذاری در اوراق به"/>
      <sheetName val="مبالغ تخصیصی اوراق"/>
      <sheetName val="درآمد سپرده بانکی"/>
      <sheetName val="سایر درآمدها"/>
      <sheetName val="درآمد سود سهام"/>
      <sheetName val="درآمد سود صندوق"/>
      <sheetName val="سود اوراق بهادار"/>
      <sheetName val="سود سپرده بانکی"/>
      <sheetName val="درآمد ناشی از فروش"/>
      <sheetName val="Sheet1"/>
      <sheetName val="درآمد اعمال اختیار"/>
      <sheetName val="درآمد ناشی از تغییر قیمت اورا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Row Labels</v>
          </cell>
          <cell r="B1" t="str">
            <v>Sum of تعداد</v>
          </cell>
          <cell r="C1" t="str">
            <v>Sum of قیمت اعمال</v>
          </cell>
          <cell r="D1" t="str">
            <v>Sum of ارزش اعمال</v>
          </cell>
          <cell r="E1" t="str">
            <v>Sum of ارزش دفتری اختیار</v>
          </cell>
          <cell r="F1" t="str">
            <v>Sum of بهای تمام شده سهم</v>
          </cell>
          <cell r="G1" t="str">
            <v>Sum of کارمزد اعمال</v>
          </cell>
          <cell r="H1" t="str">
            <v>Sum of مالیات اعمال</v>
          </cell>
        </row>
        <row r="2">
          <cell r="A2" t="str">
            <v>اختیارخ ذوب-500-1403/12/22</v>
          </cell>
          <cell r="B2">
            <v>5808000</v>
          </cell>
          <cell r="C2">
            <v>2</v>
          </cell>
          <cell r="D2">
            <v>11616000</v>
          </cell>
          <cell r="E2">
            <v>194280001</v>
          </cell>
          <cell r="F2">
            <v>0</v>
          </cell>
          <cell r="G2">
            <v>2972</v>
          </cell>
          <cell r="H2">
            <v>0</v>
          </cell>
        </row>
        <row r="3">
          <cell r="A3" t="str">
            <v>اختیارخ شپنا-5000-1403/12/08</v>
          </cell>
          <cell r="B3">
            <v>2579000</v>
          </cell>
          <cell r="C3">
            <v>0</v>
          </cell>
          <cell r="D3">
            <v>0</v>
          </cell>
          <cell r="E3">
            <v>461220000</v>
          </cell>
          <cell r="F3">
            <v>12376933970</v>
          </cell>
          <cell r="G3">
            <v>6270000</v>
          </cell>
          <cell r="H3">
            <v>62700000</v>
          </cell>
        </row>
        <row r="4">
          <cell r="A4" t="str">
            <v>اختیارخ شستا-1250-1403/12/08</v>
          </cell>
          <cell r="B4">
            <v>81667000</v>
          </cell>
          <cell r="C4">
            <v>75</v>
          </cell>
          <cell r="D4">
            <v>975000000</v>
          </cell>
          <cell r="E4">
            <v>10642054000</v>
          </cell>
          <cell r="F4">
            <v>99186765396</v>
          </cell>
          <cell r="G4">
            <v>43077279</v>
          </cell>
          <cell r="H4">
            <v>428262500</v>
          </cell>
        </row>
        <row r="5">
          <cell r="A5" t="str">
            <v>اختیارخ شستا-1350-1403/12/08</v>
          </cell>
          <cell r="B5">
            <v>81179000</v>
          </cell>
          <cell r="C5">
            <v>5</v>
          </cell>
          <cell r="D5">
            <v>405895000</v>
          </cell>
          <cell r="E5">
            <v>5530378435</v>
          </cell>
          <cell r="F5">
            <v>0</v>
          </cell>
          <cell r="G5">
            <v>104191</v>
          </cell>
          <cell r="H5">
            <v>0</v>
          </cell>
        </row>
        <row r="6">
          <cell r="A6" t="str">
            <v>Grand Total</v>
          </cell>
          <cell r="B6">
            <v>171233000</v>
          </cell>
          <cell r="C6">
            <v>82</v>
          </cell>
          <cell r="D6">
            <v>1392511000</v>
          </cell>
          <cell r="E6">
            <v>16827932436</v>
          </cell>
          <cell r="F6">
            <v>111563699366</v>
          </cell>
          <cell r="G6">
            <v>49454442</v>
          </cell>
          <cell r="H6">
            <v>490962500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2470E-14F8-40ED-9003-CE486D3930D7}">
  <sheetPr>
    <tabColor theme="0" tint="-0.14999847407452621"/>
  </sheetPr>
  <dimension ref="A1:V25"/>
  <sheetViews>
    <sheetView rightToLeft="1" tabSelected="1" view="pageBreakPreview" zoomScaleNormal="100" zoomScaleSheetLayoutView="100" workbookViewId="0">
      <selection activeCell="M19" sqref="M19"/>
    </sheetView>
  </sheetViews>
  <sheetFormatPr defaultRowHeight="18.75" x14ac:dyDescent="0.45"/>
  <cols>
    <col min="1" max="1" width="3.7109375" style="127" customWidth="1"/>
    <col min="2" max="8" width="13.42578125" style="127" customWidth="1"/>
    <col min="9" max="9" width="9.140625" style="127"/>
    <col min="10" max="10" width="12.42578125" style="127" bestFit="1" customWidth="1"/>
    <col min="11" max="16384" width="9.140625" style="127"/>
  </cols>
  <sheetData>
    <row r="1" spans="1:22" s="130" customFormat="1" ht="24" x14ac:dyDescent="0.6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</row>
    <row r="2" spans="1:22" s="130" customFormat="1" ht="22.5" x14ac:dyDescent="0.55000000000000004"/>
    <row r="3" spans="1:22" s="130" customFormat="1" ht="22.5" x14ac:dyDescent="0.55000000000000004"/>
    <row r="4" spans="1:22" s="130" customFormat="1" ht="22.5" x14ac:dyDescent="0.55000000000000004"/>
    <row r="17" spans="1:8" ht="24" x14ac:dyDescent="0.55000000000000004">
      <c r="A17" s="129" t="s">
        <v>0</v>
      </c>
      <c r="B17" s="128"/>
      <c r="C17" s="128"/>
      <c r="D17" s="128"/>
      <c r="E17" s="128"/>
      <c r="F17" s="128"/>
      <c r="G17" s="128"/>
      <c r="H17" s="128"/>
    </row>
    <row r="18" spans="1:8" ht="33" customHeight="1" x14ac:dyDescent="0.55000000000000004">
      <c r="A18" s="129" t="s">
        <v>292</v>
      </c>
      <c r="B18" s="128"/>
      <c r="C18" s="128"/>
      <c r="D18" s="128"/>
      <c r="E18" s="128"/>
      <c r="F18" s="128"/>
      <c r="G18" s="128"/>
      <c r="H18" s="128"/>
    </row>
    <row r="19" spans="1:8" ht="33" customHeight="1" x14ac:dyDescent="0.55000000000000004">
      <c r="A19" s="129" t="s">
        <v>291</v>
      </c>
      <c r="B19" s="128"/>
      <c r="C19" s="128"/>
      <c r="D19" s="128"/>
      <c r="E19" s="128"/>
      <c r="F19" s="128"/>
      <c r="G19" s="128"/>
      <c r="H19" s="128"/>
    </row>
    <row r="20" spans="1:8" ht="33" customHeight="1" x14ac:dyDescent="0.55000000000000004">
      <c r="A20" s="129" t="s">
        <v>293</v>
      </c>
      <c r="B20" s="128"/>
      <c r="C20" s="128"/>
      <c r="D20" s="128"/>
      <c r="E20" s="128"/>
      <c r="F20" s="128"/>
      <c r="G20" s="128"/>
      <c r="H20" s="128"/>
    </row>
    <row r="25" spans="1:8" x14ac:dyDescent="0.45">
      <c r="A25" s="127" t="s">
        <v>290</v>
      </c>
    </row>
  </sheetData>
  <mergeCells count="4">
    <mergeCell ref="A17:H17"/>
    <mergeCell ref="A18:H18"/>
    <mergeCell ref="A19:H19"/>
    <mergeCell ref="A20:H20"/>
  </mergeCells>
  <printOptions horizontalCentered="1"/>
  <pageMargins left="0.2" right="0.2" top="0.25" bottom="0.25" header="0.05" footer="0.05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59"/>
  <sheetViews>
    <sheetView rightToLeft="1" view="pageBreakPreview" zoomScale="98" zoomScaleNormal="100" zoomScaleSheetLayoutView="98" workbookViewId="0">
      <selection activeCell="X48" sqref="X48"/>
    </sheetView>
  </sheetViews>
  <sheetFormatPr defaultRowHeight="12.75" x14ac:dyDescent="0.2"/>
  <cols>
    <col min="1" max="1" width="31.5703125" bestFit="1" customWidth="1"/>
    <col min="2" max="2" width="1.28515625" customWidth="1"/>
    <col min="3" max="3" width="14.5703125" style="29" customWidth="1"/>
    <col min="4" max="4" width="1.28515625" style="29" customWidth="1"/>
    <col min="5" max="5" width="16.7109375" style="29" customWidth="1"/>
    <col min="6" max="6" width="1.28515625" style="29" customWidth="1"/>
    <col min="7" max="7" width="15.28515625" style="29" bestFit="1" customWidth="1"/>
    <col min="8" max="8" width="1.28515625" style="29" customWidth="1"/>
    <col min="9" max="9" width="14.85546875" style="29" bestFit="1" customWidth="1"/>
    <col min="10" max="10" width="1.28515625" style="29" customWidth="1"/>
    <col min="11" max="11" width="12.28515625" style="29" bestFit="1" customWidth="1"/>
    <col min="12" max="12" width="1.28515625" style="29" customWidth="1"/>
    <col min="13" max="13" width="15.85546875" style="29" bestFit="1" customWidth="1"/>
    <col min="14" max="14" width="1.28515625" style="29" customWidth="1"/>
    <col min="15" max="15" width="16.28515625" style="29" bestFit="1" customWidth="1"/>
    <col min="16" max="16" width="1.28515625" style="29" customWidth="1"/>
    <col min="17" max="17" width="12.28515625" style="29" bestFit="1" customWidth="1"/>
    <col min="18" max="18" width="1.28515625" style="29" customWidth="1"/>
    <col min="19" max="19" width="16.28515625" style="29" bestFit="1" customWidth="1"/>
    <col min="20" max="20" width="0.28515625" customWidth="1"/>
  </cols>
  <sheetData>
    <row r="1" spans="1:19" ht="25.5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ht="25.5" x14ac:dyDescent="0.2">
      <c r="A2" s="102" t="s">
        <v>111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5.5" x14ac:dyDescent="0.2">
      <c r="A3" s="102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5" spans="1:19" ht="24" x14ac:dyDescent="0.2">
      <c r="A5" s="113" t="s">
        <v>131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</row>
    <row r="6" spans="1:19" ht="21" x14ac:dyDescent="0.2">
      <c r="A6" s="105" t="s">
        <v>77</v>
      </c>
      <c r="C6" s="105" t="s">
        <v>192</v>
      </c>
      <c r="D6" s="105"/>
      <c r="E6" s="105"/>
      <c r="F6" s="105"/>
      <c r="G6" s="105"/>
      <c r="I6" s="105" t="s">
        <v>128</v>
      </c>
      <c r="J6" s="105"/>
      <c r="K6" s="105"/>
      <c r="L6" s="105"/>
      <c r="M6" s="105"/>
      <c r="O6" s="105" t="s">
        <v>129</v>
      </c>
      <c r="P6" s="105"/>
      <c r="Q6" s="105"/>
      <c r="R6" s="105"/>
      <c r="S6" s="105"/>
    </row>
    <row r="7" spans="1:19" ht="42" x14ac:dyDescent="0.2">
      <c r="A7" s="105"/>
      <c r="C7" s="14" t="s">
        <v>193</v>
      </c>
      <c r="D7" s="63"/>
      <c r="E7" s="14" t="s">
        <v>194</v>
      </c>
      <c r="F7" s="63"/>
      <c r="G7" s="14" t="s">
        <v>195</v>
      </c>
      <c r="I7" s="14" t="s">
        <v>196</v>
      </c>
      <c r="J7" s="63"/>
      <c r="K7" s="14" t="s">
        <v>197</v>
      </c>
      <c r="L7" s="63"/>
      <c r="M7" s="14" t="s">
        <v>198</v>
      </c>
      <c r="O7" s="14" t="s">
        <v>196</v>
      </c>
      <c r="P7" s="63"/>
      <c r="Q7" s="14" t="s">
        <v>197</v>
      </c>
      <c r="R7" s="63"/>
      <c r="S7" s="14" t="s">
        <v>198</v>
      </c>
    </row>
    <row r="8" spans="1:19" ht="18.75" x14ac:dyDescent="0.2">
      <c r="A8" s="5" t="s">
        <v>135</v>
      </c>
      <c r="C8" s="64" t="s">
        <v>199</v>
      </c>
      <c r="E8" s="59">
        <v>800000</v>
      </c>
      <c r="G8" s="59">
        <v>70</v>
      </c>
      <c r="I8" s="59">
        <v>0</v>
      </c>
      <c r="K8" s="59">
        <v>0</v>
      </c>
      <c r="M8" s="59">
        <v>0</v>
      </c>
      <c r="O8" s="59">
        <v>56000000</v>
      </c>
      <c r="Q8" s="59">
        <v>0</v>
      </c>
      <c r="S8" s="59">
        <v>56000000</v>
      </c>
    </row>
    <row r="9" spans="1:19" ht="18.75" x14ac:dyDescent="0.2">
      <c r="A9" s="7" t="s">
        <v>49</v>
      </c>
      <c r="C9" s="65" t="s">
        <v>200</v>
      </c>
      <c r="E9" s="66">
        <v>1427620</v>
      </c>
      <c r="G9" s="66">
        <v>103</v>
      </c>
      <c r="I9" s="66">
        <v>0</v>
      </c>
      <c r="K9" s="66">
        <v>0</v>
      </c>
      <c r="M9" s="66">
        <v>0</v>
      </c>
      <c r="O9" s="66">
        <v>147044860</v>
      </c>
      <c r="Q9" s="66">
        <v>0</v>
      </c>
      <c r="S9" s="66">
        <v>147044860</v>
      </c>
    </row>
    <row r="10" spans="1:19" ht="18.75" x14ac:dyDescent="0.2">
      <c r="A10" s="7" t="s">
        <v>62</v>
      </c>
      <c r="C10" s="65" t="s">
        <v>201</v>
      </c>
      <c r="E10" s="66">
        <v>544508</v>
      </c>
      <c r="G10" s="66">
        <v>1000</v>
      </c>
      <c r="I10" s="66">
        <v>0</v>
      </c>
      <c r="K10" s="66">
        <v>0</v>
      </c>
      <c r="M10" s="66">
        <v>0</v>
      </c>
      <c r="O10" s="66">
        <v>544508000</v>
      </c>
      <c r="Q10" s="66">
        <v>0</v>
      </c>
      <c r="S10" s="66">
        <v>544508000</v>
      </c>
    </row>
    <row r="11" spans="1:19" ht="18.75" x14ac:dyDescent="0.2">
      <c r="A11" s="7" t="s">
        <v>166</v>
      </c>
      <c r="C11" s="65" t="s">
        <v>202</v>
      </c>
      <c r="E11" s="66">
        <v>543376</v>
      </c>
      <c r="G11" s="66">
        <v>52</v>
      </c>
      <c r="I11" s="66">
        <v>0</v>
      </c>
      <c r="K11" s="66">
        <v>0</v>
      </c>
      <c r="M11" s="66">
        <v>0</v>
      </c>
      <c r="O11" s="66">
        <v>28255552</v>
      </c>
      <c r="Q11" s="66">
        <v>0</v>
      </c>
      <c r="S11" s="66">
        <v>28255552</v>
      </c>
    </row>
    <row r="12" spans="1:19" ht="18.75" x14ac:dyDescent="0.2">
      <c r="A12" s="7" t="s">
        <v>59</v>
      </c>
      <c r="C12" s="65" t="s">
        <v>203</v>
      </c>
      <c r="E12" s="66">
        <v>4665754</v>
      </c>
      <c r="G12" s="66">
        <v>630</v>
      </c>
      <c r="I12" s="66">
        <v>0</v>
      </c>
      <c r="K12" s="66">
        <v>0</v>
      </c>
      <c r="M12" s="66">
        <v>0</v>
      </c>
      <c r="O12" s="66">
        <v>2939425020</v>
      </c>
      <c r="Q12" s="66">
        <v>0</v>
      </c>
      <c r="S12" s="66">
        <v>2939425020</v>
      </c>
    </row>
    <row r="13" spans="1:19" ht="18.75" x14ac:dyDescent="0.2">
      <c r="A13" s="7" t="s">
        <v>65</v>
      </c>
      <c r="C13" s="65" t="s">
        <v>204</v>
      </c>
      <c r="E13" s="66">
        <v>1599297</v>
      </c>
      <c r="G13" s="66">
        <v>540</v>
      </c>
      <c r="I13" s="66">
        <v>863620380</v>
      </c>
      <c r="K13" s="66">
        <v>62040116</v>
      </c>
      <c r="M13" s="66">
        <v>801580264</v>
      </c>
      <c r="O13" s="66">
        <v>863620380</v>
      </c>
      <c r="Q13" s="66">
        <v>62040116</v>
      </c>
      <c r="S13" s="66">
        <v>801580264</v>
      </c>
    </row>
    <row r="14" spans="1:19" ht="18.75" x14ac:dyDescent="0.2">
      <c r="A14" s="7" t="s">
        <v>36</v>
      </c>
      <c r="C14" s="65" t="s">
        <v>205</v>
      </c>
      <c r="E14" s="66">
        <v>3937812</v>
      </c>
      <c r="G14" s="66">
        <v>3286</v>
      </c>
      <c r="I14" s="66">
        <v>0</v>
      </c>
      <c r="K14" s="66">
        <v>0</v>
      </c>
      <c r="M14" s="66">
        <v>0</v>
      </c>
      <c r="O14" s="66">
        <v>12939650232</v>
      </c>
      <c r="Q14" s="66">
        <v>0</v>
      </c>
      <c r="S14" s="66">
        <v>12939650232</v>
      </c>
    </row>
    <row r="15" spans="1:19" ht="18.75" x14ac:dyDescent="0.2">
      <c r="A15" s="7" t="s">
        <v>171</v>
      </c>
      <c r="C15" s="65" t="s">
        <v>206</v>
      </c>
      <c r="E15" s="66">
        <v>80206</v>
      </c>
      <c r="G15" s="66">
        <v>7500</v>
      </c>
      <c r="I15" s="66">
        <v>0</v>
      </c>
      <c r="K15" s="66">
        <v>0</v>
      </c>
      <c r="M15" s="66">
        <v>0</v>
      </c>
      <c r="O15" s="66">
        <v>601545000</v>
      </c>
      <c r="Q15" s="66">
        <v>0</v>
      </c>
      <c r="S15" s="66">
        <v>601545000</v>
      </c>
    </row>
    <row r="16" spans="1:19" ht="18.75" x14ac:dyDescent="0.2">
      <c r="A16" s="7" t="s">
        <v>47</v>
      </c>
      <c r="C16" s="65" t="s">
        <v>207</v>
      </c>
      <c r="E16" s="66">
        <v>26540327</v>
      </c>
      <c r="G16" s="66">
        <v>700</v>
      </c>
      <c r="I16" s="66">
        <v>0</v>
      </c>
      <c r="K16" s="66">
        <v>0</v>
      </c>
      <c r="M16" s="66">
        <v>0</v>
      </c>
      <c r="O16" s="66">
        <v>18578228900</v>
      </c>
      <c r="Q16" s="66">
        <v>0</v>
      </c>
      <c r="S16" s="66">
        <v>18578228900</v>
      </c>
    </row>
    <row r="17" spans="1:19" ht="18.75" x14ac:dyDescent="0.2">
      <c r="A17" s="7" t="s">
        <v>70</v>
      </c>
      <c r="C17" s="65" t="s">
        <v>208</v>
      </c>
      <c r="E17" s="66">
        <v>1936497</v>
      </c>
      <c r="G17" s="66">
        <v>750</v>
      </c>
      <c r="I17" s="66">
        <v>0</v>
      </c>
      <c r="K17" s="66">
        <v>0</v>
      </c>
      <c r="M17" s="66">
        <v>0</v>
      </c>
      <c r="O17" s="66">
        <v>1452372750</v>
      </c>
      <c r="Q17" s="66">
        <v>0</v>
      </c>
      <c r="S17" s="66">
        <v>1452372750</v>
      </c>
    </row>
    <row r="18" spans="1:19" ht="18.75" x14ac:dyDescent="0.2">
      <c r="A18" s="7" t="s">
        <v>33</v>
      </c>
      <c r="C18" s="65" t="s">
        <v>209</v>
      </c>
      <c r="E18" s="66">
        <v>2002524</v>
      </c>
      <c r="G18" s="66">
        <v>1330</v>
      </c>
      <c r="I18" s="66">
        <v>0</v>
      </c>
      <c r="K18" s="66">
        <v>0</v>
      </c>
      <c r="M18" s="66">
        <v>0</v>
      </c>
      <c r="O18" s="66">
        <v>2663356920</v>
      </c>
      <c r="Q18" s="66">
        <v>0</v>
      </c>
      <c r="S18" s="66">
        <v>2663356920</v>
      </c>
    </row>
    <row r="19" spans="1:19" ht="18.75" x14ac:dyDescent="0.2">
      <c r="A19" s="7" t="s">
        <v>165</v>
      </c>
      <c r="C19" s="65" t="s">
        <v>201</v>
      </c>
      <c r="E19" s="66">
        <v>312038</v>
      </c>
      <c r="G19" s="66">
        <v>750</v>
      </c>
      <c r="I19" s="66">
        <v>0</v>
      </c>
      <c r="K19" s="66">
        <v>0</v>
      </c>
      <c r="M19" s="66">
        <v>0</v>
      </c>
      <c r="O19" s="66">
        <v>234028500</v>
      </c>
      <c r="Q19" s="66">
        <v>0</v>
      </c>
      <c r="S19" s="66">
        <v>234028500</v>
      </c>
    </row>
    <row r="20" spans="1:19" ht="18.75" x14ac:dyDescent="0.2">
      <c r="A20" s="7" t="s">
        <v>39</v>
      </c>
      <c r="C20" s="65" t="s">
        <v>210</v>
      </c>
      <c r="E20" s="66">
        <v>1400000</v>
      </c>
      <c r="G20" s="66">
        <v>200</v>
      </c>
      <c r="I20" s="66">
        <v>0</v>
      </c>
      <c r="K20" s="66">
        <v>0</v>
      </c>
      <c r="M20" s="66">
        <v>0</v>
      </c>
      <c r="O20" s="66">
        <v>280000000</v>
      </c>
      <c r="Q20" s="66">
        <v>0</v>
      </c>
      <c r="S20" s="66">
        <v>280000000</v>
      </c>
    </row>
    <row r="21" spans="1:19" ht="18.75" x14ac:dyDescent="0.2">
      <c r="A21" s="7" t="s">
        <v>164</v>
      </c>
      <c r="C21" s="65" t="s">
        <v>211</v>
      </c>
      <c r="E21" s="66">
        <v>250000</v>
      </c>
      <c r="G21" s="66">
        <v>2950</v>
      </c>
      <c r="I21" s="66">
        <v>0</v>
      </c>
      <c r="K21" s="66">
        <v>0</v>
      </c>
      <c r="M21" s="66">
        <v>0</v>
      </c>
      <c r="O21" s="66">
        <v>737500000</v>
      </c>
      <c r="Q21" s="66">
        <v>0</v>
      </c>
      <c r="S21" s="66">
        <v>737500000</v>
      </c>
    </row>
    <row r="22" spans="1:19" ht="18.75" x14ac:dyDescent="0.2">
      <c r="A22" s="7" t="s">
        <v>73</v>
      </c>
      <c r="C22" s="65" t="s">
        <v>203</v>
      </c>
      <c r="E22" s="66">
        <v>18416948</v>
      </c>
      <c r="G22" s="66">
        <v>960</v>
      </c>
      <c r="I22" s="66">
        <v>0</v>
      </c>
      <c r="K22" s="66">
        <v>0</v>
      </c>
      <c r="M22" s="66">
        <v>0</v>
      </c>
      <c r="O22" s="66">
        <v>17680270080</v>
      </c>
      <c r="Q22" s="66">
        <v>0</v>
      </c>
      <c r="S22" s="66">
        <v>17680270080</v>
      </c>
    </row>
    <row r="23" spans="1:19" ht="18.75" x14ac:dyDescent="0.2">
      <c r="A23" s="7" t="s">
        <v>52</v>
      </c>
      <c r="C23" s="65" t="s">
        <v>212</v>
      </c>
      <c r="E23" s="66">
        <v>194</v>
      </c>
      <c r="G23" s="66">
        <v>4070</v>
      </c>
      <c r="I23" s="66">
        <v>0</v>
      </c>
      <c r="K23" s="66">
        <v>0</v>
      </c>
      <c r="M23" s="66">
        <v>0</v>
      </c>
      <c r="O23" s="66">
        <v>789580</v>
      </c>
      <c r="Q23" s="66">
        <v>0</v>
      </c>
      <c r="S23" s="66">
        <v>789580</v>
      </c>
    </row>
    <row r="24" spans="1:19" ht="18.75" x14ac:dyDescent="0.2">
      <c r="A24" s="7" t="s">
        <v>67</v>
      </c>
      <c r="C24" s="65" t="s">
        <v>213</v>
      </c>
      <c r="E24" s="66">
        <v>2181105</v>
      </c>
      <c r="G24" s="66">
        <v>2000</v>
      </c>
      <c r="I24" s="66">
        <v>0</v>
      </c>
      <c r="K24" s="66">
        <v>0</v>
      </c>
      <c r="M24" s="66">
        <v>0</v>
      </c>
      <c r="O24" s="66">
        <v>4362210000</v>
      </c>
      <c r="Q24" s="66">
        <v>0</v>
      </c>
      <c r="S24" s="66">
        <v>4362210000</v>
      </c>
    </row>
    <row r="25" spans="1:19" ht="18.75" x14ac:dyDescent="0.2">
      <c r="A25" s="7" t="s">
        <v>71</v>
      </c>
      <c r="C25" s="65" t="s">
        <v>214</v>
      </c>
      <c r="E25" s="66">
        <v>2920909</v>
      </c>
      <c r="G25" s="66">
        <v>682</v>
      </c>
      <c r="I25" s="66">
        <v>0</v>
      </c>
      <c r="K25" s="66">
        <v>0</v>
      </c>
      <c r="M25" s="66">
        <v>0</v>
      </c>
      <c r="O25" s="66">
        <v>1992059938</v>
      </c>
      <c r="Q25" s="66">
        <v>0</v>
      </c>
      <c r="S25" s="66">
        <v>1992059938</v>
      </c>
    </row>
    <row r="26" spans="1:19" ht="18.75" x14ac:dyDescent="0.2">
      <c r="A26" s="7" t="s">
        <v>64</v>
      </c>
      <c r="C26" s="65" t="s">
        <v>215</v>
      </c>
      <c r="E26" s="66">
        <v>2920113</v>
      </c>
      <c r="G26" s="66">
        <v>7240</v>
      </c>
      <c r="I26" s="66">
        <v>0</v>
      </c>
      <c r="K26" s="66">
        <v>0</v>
      </c>
      <c r="M26" s="66">
        <v>0</v>
      </c>
      <c r="O26" s="66">
        <v>21141618120</v>
      </c>
      <c r="Q26" s="66">
        <v>0</v>
      </c>
      <c r="S26" s="66">
        <v>21141618120</v>
      </c>
    </row>
    <row r="27" spans="1:19" ht="18.75" x14ac:dyDescent="0.2">
      <c r="A27" s="7" t="s">
        <v>29</v>
      </c>
      <c r="C27" s="65" t="s">
        <v>216</v>
      </c>
      <c r="E27" s="66">
        <v>574396</v>
      </c>
      <c r="G27" s="66">
        <v>37000</v>
      </c>
      <c r="I27" s="66">
        <v>0</v>
      </c>
      <c r="K27" s="66">
        <v>0</v>
      </c>
      <c r="M27" s="66">
        <v>0</v>
      </c>
      <c r="O27" s="66">
        <v>21252652000</v>
      </c>
      <c r="Q27" s="66">
        <v>0</v>
      </c>
      <c r="S27" s="66">
        <v>21252652000</v>
      </c>
    </row>
    <row r="28" spans="1:19" ht="18.75" x14ac:dyDescent="0.2">
      <c r="A28" s="7" t="s">
        <v>50</v>
      </c>
      <c r="C28" s="65" t="s">
        <v>217</v>
      </c>
      <c r="E28" s="66">
        <v>5507044</v>
      </c>
      <c r="G28" s="66">
        <v>2000</v>
      </c>
      <c r="I28" s="66">
        <v>0</v>
      </c>
      <c r="K28" s="66">
        <v>0</v>
      </c>
      <c r="M28" s="66">
        <v>0</v>
      </c>
      <c r="O28" s="66">
        <v>11014088000</v>
      </c>
      <c r="Q28" s="66">
        <v>0</v>
      </c>
      <c r="S28" s="66">
        <v>11014088000</v>
      </c>
    </row>
    <row r="29" spans="1:19" ht="18.75" x14ac:dyDescent="0.2">
      <c r="A29" s="7" t="s">
        <v>142</v>
      </c>
      <c r="C29" s="65" t="s">
        <v>218</v>
      </c>
      <c r="E29" s="66">
        <v>616206</v>
      </c>
      <c r="G29" s="66">
        <v>4150</v>
      </c>
      <c r="I29" s="66">
        <v>0</v>
      </c>
      <c r="K29" s="66">
        <v>0</v>
      </c>
      <c r="M29" s="66">
        <v>0</v>
      </c>
      <c r="O29" s="66">
        <v>2557254900</v>
      </c>
      <c r="Q29" s="66">
        <v>0</v>
      </c>
      <c r="S29" s="66">
        <v>2557254900</v>
      </c>
    </row>
    <row r="30" spans="1:19" ht="18.75" x14ac:dyDescent="0.2">
      <c r="A30" s="7" t="s">
        <v>179</v>
      </c>
      <c r="C30" s="65" t="s">
        <v>201</v>
      </c>
      <c r="E30" s="66">
        <v>1200000</v>
      </c>
      <c r="G30" s="66">
        <v>2170</v>
      </c>
      <c r="I30" s="66">
        <v>0</v>
      </c>
      <c r="K30" s="66">
        <v>0</v>
      </c>
      <c r="M30" s="66">
        <v>0</v>
      </c>
      <c r="O30" s="66">
        <v>2604000000</v>
      </c>
      <c r="Q30" s="66">
        <v>0</v>
      </c>
      <c r="S30" s="66">
        <v>2604000000</v>
      </c>
    </row>
    <row r="31" spans="1:19" ht="18.75" x14ac:dyDescent="0.2">
      <c r="A31" s="7" t="s">
        <v>44</v>
      </c>
      <c r="C31" s="65" t="s">
        <v>219</v>
      </c>
      <c r="E31" s="66">
        <v>2000000</v>
      </c>
      <c r="G31" s="66">
        <v>2110</v>
      </c>
      <c r="I31" s="66">
        <v>0</v>
      </c>
      <c r="K31" s="66">
        <v>0</v>
      </c>
      <c r="M31" s="66">
        <v>0</v>
      </c>
      <c r="O31" s="66">
        <v>4220000000</v>
      </c>
      <c r="Q31" s="66">
        <v>0</v>
      </c>
      <c r="S31" s="66">
        <v>4220000000</v>
      </c>
    </row>
    <row r="32" spans="1:19" ht="18.75" x14ac:dyDescent="0.2">
      <c r="A32" s="7" t="s">
        <v>182</v>
      </c>
      <c r="C32" s="65" t="s">
        <v>220</v>
      </c>
      <c r="E32" s="66">
        <v>1210000</v>
      </c>
      <c r="G32" s="66">
        <v>1630</v>
      </c>
      <c r="I32" s="66">
        <v>0</v>
      </c>
      <c r="K32" s="66">
        <v>0</v>
      </c>
      <c r="M32" s="66">
        <v>0</v>
      </c>
      <c r="O32" s="66">
        <v>1972300000</v>
      </c>
      <c r="Q32" s="66">
        <v>0</v>
      </c>
      <c r="S32" s="66">
        <v>1972300000</v>
      </c>
    </row>
    <row r="33" spans="1:19" ht="18.75" x14ac:dyDescent="0.2">
      <c r="A33" s="7" t="s">
        <v>152</v>
      </c>
      <c r="C33" s="65" t="s">
        <v>221</v>
      </c>
      <c r="E33" s="66">
        <v>1110466</v>
      </c>
      <c r="G33" s="66">
        <v>1100</v>
      </c>
      <c r="I33" s="66">
        <v>0</v>
      </c>
      <c r="K33" s="66">
        <v>0</v>
      </c>
      <c r="M33" s="66">
        <v>0</v>
      </c>
      <c r="O33" s="66">
        <v>1221512600</v>
      </c>
      <c r="Q33" s="66">
        <v>0</v>
      </c>
      <c r="S33" s="66">
        <v>1221512600</v>
      </c>
    </row>
    <row r="34" spans="1:19" ht="18.75" x14ac:dyDescent="0.2">
      <c r="A34" s="7" t="s">
        <v>159</v>
      </c>
      <c r="C34" s="65" t="s">
        <v>222</v>
      </c>
      <c r="E34" s="66">
        <v>6209134</v>
      </c>
      <c r="G34" s="66">
        <v>310</v>
      </c>
      <c r="I34" s="66">
        <v>0</v>
      </c>
      <c r="K34" s="66">
        <v>0</v>
      </c>
      <c r="M34" s="66">
        <v>0</v>
      </c>
      <c r="O34" s="66">
        <v>1924831540</v>
      </c>
      <c r="Q34" s="66">
        <v>0</v>
      </c>
      <c r="S34" s="66">
        <v>1924831540</v>
      </c>
    </row>
    <row r="35" spans="1:19" ht="18.75" x14ac:dyDescent="0.2">
      <c r="A35" s="7" t="s">
        <v>31</v>
      </c>
      <c r="C35" s="65" t="s">
        <v>211</v>
      </c>
      <c r="E35" s="66">
        <v>1141080</v>
      </c>
      <c r="G35" s="66">
        <v>4660</v>
      </c>
      <c r="I35" s="66">
        <v>0</v>
      </c>
      <c r="K35" s="66">
        <v>0</v>
      </c>
      <c r="M35" s="66">
        <v>0</v>
      </c>
      <c r="O35" s="66">
        <v>5317432800</v>
      </c>
      <c r="Q35" s="66">
        <v>0</v>
      </c>
      <c r="S35" s="66">
        <v>5317432800</v>
      </c>
    </row>
    <row r="36" spans="1:19" ht="18.75" x14ac:dyDescent="0.2">
      <c r="A36" s="7" t="s">
        <v>25</v>
      </c>
      <c r="C36" s="65" t="s">
        <v>221</v>
      </c>
      <c r="E36" s="66">
        <v>1300000</v>
      </c>
      <c r="G36" s="66">
        <v>1930</v>
      </c>
      <c r="I36" s="66">
        <v>0</v>
      </c>
      <c r="K36" s="66">
        <v>0</v>
      </c>
      <c r="M36" s="66">
        <v>0</v>
      </c>
      <c r="O36" s="66">
        <v>2509000000</v>
      </c>
      <c r="Q36" s="66">
        <v>0</v>
      </c>
      <c r="S36" s="66">
        <v>2509000000</v>
      </c>
    </row>
    <row r="37" spans="1:19" ht="18.75" x14ac:dyDescent="0.2">
      <c r="A37" s="7" t="s">
        <v>141</v>
      </c>
      <c r="C37" s="65" t="s">
        <v>200</v>
      </c>
      <c r="E37" s="66">
        <v>328167</v>
      </c>
      <c r="G37" s="66">
        <v>450</v>
      </c>
      <c r="I37" s="66">
        <v>0</v>
      </c>
      <c r="K37" s="66">
        <v>0</v>
      </c>
      <c r="M37" s="66">
        <v>0</v>
      </c>
      <c r="O37" s="66">
        <v>147675150</v>
      </c>
      <c r="Q37" s="66">
        <v>0</v>
      </c>
      <c r="S37" s="66">
        <v>147675150</v>
      </c>
    </row>
    <row r="38" spans="1:19" ht="18.75" x14ac:dyDescent="0.2">
      <c r="A38" s="7" t="s">
        <v>43</v>
      </c>
      <c r="C38" s="65" t="s">
        <v>223</v>
      </c>
      <c r="E38" s="66">
        <v>13000000</v>
      </c>
      <c r="G38" s="66">
        <v>350</v>
      </c>
      <c r="I38" s="66">
        <v>4550000000</v>
      </c>
      <c r="K38" s="66">
        <v>168073879</v>
      </c>
      <c r="M38" s="66">
        <v>4381926121</v>
      </c>
      <c r="O38" s="66">
        <v>4550000000</v>
      </c>
      <c r="Q38" s="66">
        <v>168073879</v>
      </c>
      <c r="S38" s="66">
        <v>4381926121</v>
      </c>
    </row>
    <row r="39" spans="1:19" ht="18.75" x14ac:dyDescent="0.2">
      <c r="A39" s="7" t="s">
        <v>35</v>
      </c>
      <c r="C39" s="65" t="s">
        <v>224</v>
      </c>
      <c r="E39" s="66">
        <v>782202</v>
      </c>
      <c r="G39" s="66">
        <v>20000</v>
      </c>
      <c r="I39" s="66">
        <v>0</v>
      </c>
      <c r="K39" s="66">
        <v>0</v>
      </c>
      <c r="M39" s="66">
        <v>0</v>
      </c>
      <c r="O39" s="66">
        <v>15644040000</v>
      </c>
      <c r="Q39" s="66">
        <v>0</v>
      </c>
      <c r="S39" s="66">
        <v>15644040000</v>
      </c>
    </row>
    <row r="40" spans="1:19" ht="18.75" x14ac:dyDescent="0.2">
      <c r="A40" s="7" t="s">
        <v>175</v>
      </c>
      <c r="C40" s="65" t="s">
        <v>225</v>
      </c>
      <c r="E40" s="66">
        <v>348493</v>
      </c>
      <c r="G40" s="66">
        <v>24300</v>
      </c>
      <c r="I40" s="66">
        <v>0</v>
      </c>
      <c r="K40" s="66">
        <v>0</v>
      </c>
      <c r="M40" s="66">
        <v>0</v>
      </c>
      <c r="O40" s="66">
        <v>8468379900</v>
      </c>
      <c r="Q40" s="66">
        <v>0</v>
      </c>
      <c r="S40" s="66">
        <v>8468379900</v>
      </c>
    </row>
    <row r="41" spans="1:19" ht="18.75" x14ac:dyDescent="0.2">
      <c r="A41" s="7" t="s">
        <v>150</v>
      </c>
      <c r="C41" s="65" t="s">
        <v>226</v>
      </c>
      <c r="E41" s="66">
        <v>348000</v>
      </c>
      <c r="G41" s="66">
        <v>3100</v>
      </c>
      <c r="I41" s="66">
        <v>0</v>
      </c>
      <c r="K41" s="66">
        <v>0</v>
      </c>
      <c r="M41" s="66">
        <v>0</v>
      </c>
      <c r="O41" s="66">
        <v>1078800000</v>
      </c>
      <c r="Q41" s="66">
        <v>0</v>
      </c>
      <c r="S41" s="66">
        <v>1078800000</v>
      </c>
    </row>
    <row r="42" spans="1:19" ht="18.75" x14ac:dyDescent="0.2">
      <c r="A42" s="7" t="s">
        <v>74</v>
      </c>
      <c r="C42" s="65" t="s">
        <v>225</v>
      </c>
      <c r="E42" s="66">
        <v>634197</v>
      </c>
      <c r="G42" s="66">
        <v>4300</v>
      </c>
      <c r="I42" s="66">
        <v>0</v>
      </c>
      <c r="K42" s="66">
        <v>0</v>
      </c>
      <c r="M42" s="66">
        <v>0</v>
      </c>
      <c r="O42" s="66">
        <v>2727047100</v>
      </c>
      <c r="Q42" s="66">
        <v>0</v>
      </c>
      <c r="S42" s="66">
        <v>2727047100</v>
      </c>
    </row>
    <row r="43" spans="1:19" ht="18.75" x14ac:dyDescent="0.2">
      <c r="A43" s="7" t="s">
        <v>37</v>
      </c>
      <c r="C43" s="65" t="s">
        <v>227</v>
      </c>
      <c r="E43" s="66">
        <v>3921040</v>
      </c>
      <c r="G43" s="66">
        <v>700</v>
      </c>
      <c r="I43" s="66">
        <v>0</v>
      </c>
      <c r="K43" s="66">
        <v>0</v>
      </c>
      <c r="M43" s="66">
        <v>0</v>
      </c>
      <c r="O43" s="66">
        <v>2744728000</v>
      </c>
      <c r="Q43" s="66">
        <v>0</v>
      </c>
      <c r="S43" s="66">
        <v>2744728000</v>
      </c>
    </row>
    <row r="44" spans="1:19" ht="18.75" x14ac:dyDescent="0.2">
      <c r="A44" s="7" t="s">
        <v>53</v>
      </c>
      <c r="C44" s="65" t="s">
        <v>228</v>
      </c>
      <c r="E44" s="66">
        <v>468212</v>
      </c>
      <c r="G44" s="66">
        <v>22200</v>
      </c>
      <c r="I44" s="66">
        <v>0</v>
      </c>
      <c r="K44" s="66">
        <v>0</v>
      </c>
      <c r="M44" s="66">
        <v>0</v>
      </c>
      <c r="O44" s="66">
        <v>10394306400</v>
      </c>
      <c r="Q44" s="66">
        <v>0</v>
      </c>
      <c r="S44" s="66">
        <v>10394306400</v>
      </c>
    </row>
    <row r="45" spans="1:19" ht="18.75" x14ac:dyDescent="0.2">
      <c r="A45" s="7" t="s">
        <v>30</v>
      </c>
      <c r="C45" s="65" t="s">
        <v>214</v>
      </c>
      <c r="E45" s="66">
        <v>4600000</v>
      </c>
      <c r="G45" s="66">
        <v>1900</v>
      </c>
      <c r="I45" s="66">
        <v>0</v>
      </c>
      <c r="K45" s="66">
        <v>0</v>
      </c>
      <c r="M45" s="66">
        <v>0</v>
      </c>
      <c r="O45" s="66">
        <v>8740000000</v>
      </c>
      <c r="Q45" s="66">
        <v>0</v>
      </c>
      <c r="S45" s="66">
        <v>8740000000</v>
      </c>
    </row>
    <row r="46" spans="1:19" ht="18.75" x14ac:dyDescent="0.2">
      <c r="A46" s="7" t="s">
        <v>27</v>
      </c>
      <c r="C46" s="65" t="s">
        <v>211</v>
      </c>
      <c r="E46" s="66">
        <v>161737</v>
      </c>
      <c r="G46" s="66">
        <v>7000</v>
      </c>
      <c r="I46" s="66">
        <v>0</v>
      </c>
      <c r="K46" s="66">
        <v>0</v>
      </c>
      <c r="M46" s="66">
        <v>0</v>
      </c>
      <c r="O46" s="66">
        <v>1132159000</v>
      </c>
      <c r="Q46" s="66">
        <v>0</v>
      </c>
      <c r="S46" s="66">
        <v>1132159000</v>
      </c>
    </row>
    <row r="47" spans="1:19" ht="18.75" x14ac:dyDescent="0.2">
      <c r="A47" s="7" t="s">
        <v>58</v>
      </c>
      <c r="C47" s="65" t="s">
        <v>210</v>
      </c>
      <c r="E47" s="66">
        <v>9731010</v>
      </c>
      <c r="G47" s="66">
        <v>77</v>
      </c>
      <c r="I47" s="66">
        <v>0</v>
      </c>
      <c r="K47" s="66">
        <v>0</v>
      </c>
      <c r="M47" s="66">
        <v>0</v>
      </c>
      <c r="O47" s="66">
        <v>749287770</v>
      </c>
      <c r="Q47" s="66">
        <v>0</v>
      </c>
      <c r="S47" s="66">
        <v>749287770</v>
      </c>
    </row>
    <row r="48" spans="1:19" ht="18.75" x14ac:dyDescent="0.2">
      <c r="A48" s="7" t="s">
        <v>134</v>
      </c>
      <c r="C48" s="65" t="s">
        <v>229</v>
      </c>
      <c r="E48" s="66">
        <v>64232</v>
      </c>
      <c r="G48" s="66">
        <v>1920</v>
      </c>
      <c r="I48" s="66">
        <v>0</v>
      </c>
      <c r="K48" s="66">
        <v>0</v>
      </c>
      <c r="M48" s="66">
        <v>0</v>
      </c>
      <c r="O48" s="66">
        <v>123325440</v>
      </c>
      <c r="Q48" s="66">
        <v>0</v>
      </c>
      <c r="S48" s="66">
        <v>123325440</v>
      </c>
    </row>
    <row r="49" spans="1:22" ht="18.75" x14ac:dyDescent="0.2">
      <c r="A49" s="7" t="s">
        <v>143</v>
      </c>
      <c r="C49" s="65" t="s">
        <v>230</v>
      </c>
      <c r="E49" s="66">
        <v>362898</v>
      </c>
      <c r="G49" s="66">
        <v>12</v>
      </c>
      <c r="I49" s="66">
        <v>0</v>
      </c>
      <c r="K49" s="66">
        <v>0</v>
      </c>
      <c r="M49" s="66">
        <v>0</v>
      </c>
      <c r="O49" s="66">
        <v>4354776</v>
      </c>
      <c r="Q49" s="66">
        <v>0</v>
      </c>
      <c r="S49" s="66">
        <v>4354776</v>
      </c>
    </row>
    <row r="50" spans="1:22" ht="18.75" x14ac:dyDescent="0.2">
      <c r="A50" s="7" t="s">
        <v>68</v>
      </c>
      <c r="C50" s="65" t="s">
        <v>231</v>
      </c>
      <c r="E50" s="66">
        <v>16691183</v>
      </c>
      <c r="G50" s="66">
        <v>460</v>
      </c>
      <c r="I50" s="66">
        <v>0</v>
      </c>
      <c r="K50" s="66">
        <v>0</v>
      </c>
      <c r="M50" s="66">
        <v>0</v>
      </c>
      <c r="O50" s="66">
        <v>7677944180</v>
      </c>
      <c r="Q50" s="66">
        <v>312767766</v>
      </c>
      <c r="S50" s="66">
        <v>7365176414</v>
      </c>
    </row>
    <row r="51" spans="1:22" ht="18.75" x14ac:dyDescent="0.2">
      <c r="A51" s="7" t="s">
        <v>38</v>
      </c>
      <c r="C51" s="65" t="s">
        <v>232</v>
      </c>
      <c r="E51" s="66">
        <v>1853967</v>
      </c>
      <c r="G51" s="66">
        <v>540</v>
      </c>
      <c r="I51" s="66">
        <v>0</v>
      </c>
      <c r="K51" s="66">
        <v>0</v>
      </c>
      <c r="M51" s="66">
        <v>0</v>
      </c>
      <c r="O51" s="66">
        <v>1001142180</v>
      </c>
      <c r="Q51" s="66">
        <v>0</v>
      </c>
      <c r="S51" s="66">
        <v>1001142180</v>
      </c>
    </row>
    <row r="52" spans="1:22" ht="18.75" x14ac:dyDescent="0.2">
      <c r="A52" s="7" t="s">
        <v>54</v>
      </c>
      <c r="C52" s="65" t="s">
        <v>233</v>
      </c>
      <c r="E52" s="66">
        <v>10000000</v>
      </c>
      <c r="G52" s="66">
        <v>700</v>
      </c>
      <c r="I52" s="66">
        <v>0</v>
      </c>
      <c r="K52" s="66">
        <v>0</v>
      </c>
      <c r="M52" s="66">
        <v>0</v>
      </c>
      <c r="O52" s="66">
        <v>7000000000</v>
      </c>
      <c r="Q52" s="66">
        <v>0</v>
      </c>
      <c r="S52" s="66">
        <v>7000000000</v>
      </c>
    </row>
    <row r="53" spans="1:22" ht="18.75" x14ac:dyDescent="0.2">
      <c r="A53" s="7" t="s">
        <v>177</v>
      </c>
      <c r="C53" s="65" t="s">
        <v>234</v>
      </c>
      <c r="E53" s="66">
        <v>1000000</v>
      </c>
      <c r="G53" s="66">
        <v>2480</v>
      </c>
      <c r="I53" s="66">
        <v>0</v>
      </c>
      <c r="K53" s="66">
        <v>0</v>
      </c>
      <c r="M53" s="66">
        <v>0</v>
      </c>
      <c r="O53" s="66">
        <v>2480000000</v>
      </c>
      <c r="Q53" s="66">
        <v>0</v>
      </c>
      <c r="S53" s="66">
        <v>2480000000</v>
      </c>
    </row>
    <row r="54" spans="1:22" ht="18.75" x14ac:dyDescent="0.2">
      <c r="A54" s="7" t="s">
        <v>145</v>
      </c>
      <c r="C54" s="65" t="s">
        <v>200</v>
      </c>
      <c r="E54" s="66">
        <v>1562500</v>
      </c>
      <c r="G54" s="66">
        <v>320</v>
      </c>
      <c r="I54" s="66">
        <v>0</v>
      </c>
      <c r="K54" s="66">
        <v>0</v>
      </c>
      <c r="M54" s="66">
        <v>0</v>
      </c>
      <c r="O54" s="66">
        <v>500000000</v>
      </c>
      <c r="Q54" s="66">
        <v>0</v>
      </c>
      <c r="S54" s="66">
        <v>500000000</v>
      </c>
    </row>
    <row r="55" spans="1:22" ht="18.75" x14ac:dyDescent="0.2">
      <c r="A55" s="7" t="s">
        <v>69</v>
      </c>
      <c r="C55" s="65" t="s">
        <v>201</v>
      </c>
      <c r="E55" s="66">
        <v>125000</v>
      </c>
      <c r="G55" s="66">
        <v>1000</v>
      </c>
      <c r="I55" s="66">
        <v>0</v>
      </c>
      <c r="K55" s="66">
        <v>0</v>
      </c>
      <c r="M55" s="66">
        <v>0</v>
      </c>
      <c r="O55" s="66">
        <v>125000000</v>
      </c>
      <c r="Q55" s="66">
        <v>0</v>
      </c>
      <c r="S55" s="66">
        <v>125000000</v>
      </c>
    </row>
    <row r="56" spans="1:22" ht="18.75" x14ac:dyDescent="0.2">
      <c r="A56" s="7" t="s">
        <v>63</v>
      </c>
      <c r="C56" s="65" t="s">
        <v>230</v>
      </c>
      <c r="E56" s="66">
        <v>17151934</v>
      </c>
      <c r="G56" s="66">
        <v>6</v>
      </c>
      <c r="I56" s="66">
        <v>0</v>
      </c>
      <c r="K56" s="66">
        <v>0</v>
      </c>
      <c r="M56" s="66">
        <v>0</v>
      </c>
      <c r="O56" s="66">
        <v>102911604</v>
      </c>
      <c r="Q56" s="66">
        <v>0</v>
      </c>
      <c r="S56" s="66">
        <v>102911604</v>
      </c>
    </row>
    <row r="57" spans="1:22" ht="18.75" x14ac:dyDescent="0.2">
      <c r="A57" s="7" t="s">
        <v>41</v>
      </c>
      <c r="C57" s="65" t="s">
        <v>204</v>
      </c>
      <c r="E57" s="66">
        <v>285750</v>
      </c>
      <c r="G57" s="66">
        <v>4400</v>
      </c>
      <c r="I57" s="66">
        <v>1257300000</v>
      </c>
      <c r="K57" s="66">
        <v>90320979</v>
      </c>
      <c r="M57" s="66">
        <v>1166979021</v>
      </c>
      <c r="O57" s="66">
        <v>1257300000</v>
      </c>
      <c r="Q57" s="66">
        <v>90320979</v>
      </c>
      <c r="S57" s="66">
        <v>1166979021</v>
      </c>
    </row>
    <row r="58" spans="1:22" ht="18.75" x14ac:dyDescent="0.2">
      <c r="A58" s="9" t="s">
        <v>42</v>
      </c>
      <c r="C58" s="67" t="s">
        <v>94</v>
      </c>
      <c r="E58" s="60">
        <v>600000</v>
      </c>
      <c r="G58" s="60">
        <v>325</v>
      </c>
      <c r="I58" s="60">
        <v>195000000</v>
      </c>
      <c r="K58" s="60">
        <v>9164491</v>
      </c>
      <c r="M58" s="60">
        <v>185835509</v>
      </c>
      <c r="O58" s="60">
        <v>195000000</v>
      </c>
      <c r="Q58" s="60">
        <v>9164491</v>
      </c>
      <c r="S58" s="60">
        <v>185835509</v>
      </c>
    </row>
    <row r="59" spans="1:22" ht="21" x14ac:dyDescent="0.2">
      <c r="A59" s="11" t="s">
        <v>76</v>
      </c>
      <c r="C59" s="61"/>
      <c r="E59" s="61"/>
      <c r="G59" s="61"/>
      <c r="I59" s="61">
        <v>6865920380</v>
      </c>
      <c r="K59" s="61">
        <v>329599465</v>
      </c>
      <c r="M59" s="61">
        <v>6536320915</v>
      </c>
      <c r="O59" s="61">
        <v>218678957172</v>
      </c>
      <c r="Q59" s="61">
        <v>642367231</v>
      </c>
      <c r="S59" s="61">
        <v>218036589941</v>
      </c>
      <c r="V59" s="19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9"/>
  <sheetViews>
    <sheetView rightToLeft="1" view="pageBreakPreview" zoomScaleNormal="100" zoomScaleSheetLayoutView="100" workbookViewId="0">
      <selection activeCell="X20" sqref="X20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2" ht="29.1" customHeigh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2" ht="21.75" customHeight="1" x14ac:dyDescent="0.2">
      <c r="A2" s="102" t="s">
        <v>111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2" ht="21.75" customHeight="1" x14ac:dyDescent="0.2">
      <c r="A3" s="102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</row>
    <row r="4" spans="1:22" ht="14.45" customHeight="1" x14ac:dyDescent="0.2"/>
    <row r="5" spans="1:22" ht="14.45" customHeight="1" x14ac:dyDescent="0.2">
      <c r="A5" s="113" t="s">
        <v>235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</row>
    <row r="6" spans="1:22" ht="14.45" customHeight="1" x14ac:dyDescent="0.2">
      <c r="A6" s="105" t="s">
        <v>114</v>
      </c>
      <c r="J6" s="105" t="s">
        <v>128</v>
      </c>
      <c r="K6" s="105"/>
      <c r="L6" s="105"/>
      <c r="M6" s="105"/>
      <c r="N6" s="105"/>
      <c r="P6" s="105" t="s">
        <v>129</v>
      </c>
      <c r="Q6" s="105"/>
      <c r="R6" s="105"/>
      <c r="S6" s="105"/>
      <c r="T6" s="105"/>
    </row>
    <row r="7" spans="1:22" ht="29.1" customHeight="1" x14ac:dyDescent="0.2">
      <c r="A7" s="105"/>
      <c r="C7" s="13" t="s">
        <v>236</v>
      </c>
      <c r="E7" s="123" t="s">
        <v>102</v>
      </c>
      <c r="F7" s="123"/>
      <c r="H7" s="13" t="s">
        <v>237</v>
      </c>
      <c r="J7" s="14" t="s">
        <v>238</v>
      </c>
      <c r="K7" s="3"/>
      <c r="L7" s="14" t="s">
        <v>197</v>
      </c>
      <c r="M7" s="3"/>
      <c r="N7" s="14" t="s">
        <v>239</v>
      </c>
      <c r="P7" s="14" t="s">
        <v>238</v>
      </c>
      <c r="Q7" s="3"/>
      <c r="R7" s="14" t="s">
        <v>197</v>
      </c>
      <c r="S7" s="3"/>
      <c r="T7" s="14" t="s">
        <v>239</v>
      </c>
    </row>
    <row r="8" spans="1:22" ht="21.75" customHeight="1" x14ac:dyDescent="0.2">
      <c r="A8" s="94" t="s">
        <v>186</v>
      </c>
      <c r="B8" s="84"/>
      <c r="C8" s="95"/>
      <c r="D8" s="84"/>
      <c r="E8" s="94" t="s">
        <v>240</v>
      </c>
      <c r="F8" s="96"/>
      <c r="G8" s="84"/>
      <c r="H8" s="97">
        <v>23</v>
      </c>
      <c r="I8" s="84"/>
      <c r="J8" s="98">
        <v>0</v>
      </c>
      <c r="K8" s="84"/>
      <c r="L8" s="98">
        <v>0</v>
      </c>
      <c r="M8" s="84"/>
      <c r="N8" s="98">
        <v>0</v>
      </c>
      <c r="O8" s="84"/>
      <c r="P8" s="98">
        <v>2405180579</v>
      </c>
      <c r="Q8" s="84"/>
      <c r="R8" s="98">
        <v>0</v>
      </c>
      <c r="S8" s="84"/>
      <c r="T8" s="98">
        <v>2405180579</v>
      </c>
    </row>
    <row r="9" spans="1:22" ht="21.75" customHeight="1" x14ac:dyDescent="0.2">
      <c r="A9" s="11" t="s">
        <v>76</v>
      </c>
      <c r="B9" s="84"/>
      <c r="C9" s="88"/>
      <c r="D9" s="84"/>
      <c r="E9" s="88"/>
      <c r="F9" s="84"/>
      <c r="G9" s="84"/>
      <c r="H9" s="88"/>
      <c r="I9" s="84"/>
      <c r="J9" s="88">
        <v>0</v>
      </c>
      <c r="K9" s="84"/>
      <c r="L9" s="88">
        <v>0</v>
      </c>
      <c r="M9" s="84"/>
      <c r="N9" s="88">
        <v>0</v>
      </c>
      <c r="O9" s="84"/>
      <c r="P9" s="88">
        <v>2405180579</v>
      </c>
      <c r="Q9" s="84"/>
      <c r="R9" s="88">
        <v>0</v>
      </c>
      <c r="S9" s="84"/>
      <c r="T9" s="88">
        <v>2405180579</v>
      </c>
      <c r="V9" s="19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0"/>
  <sheetViews>
    <sheetView rightToLeft="1" view="pageBreakPreview" topLeftCell="A4" zoomScale="106" zoomScaleNormal="100" zoomScaleSheetLayoutView="106" workbookViewId="0">
      <selection activeCell="V9" sqref="V9"/>
    </sheetView>
  </sheetViews>
  <sheetFormatPr defaultRowHeight="12.75" x14ac:dyDescent="0.2"/>
  <cols>
    <col min="1" max="1" width="39" style="84" customWidth="1"/>
    <col min="2" max="2" width="1.28515625" style="84" customWidth="1"/>
    <col min="3" max="3" width="14.28515625" style="84" customWidth="1"/>
    <col min="4" max="4" width="1.28515625" style="84" customWidth="1"/>
    <col min="5" max="5" width="10.42578125" style="84" customWidth="1"/>
    <col min="6" max="6" width="1.28515625" style="84" customWidth="1"/>
    <col min="7" max="7" width="15.5703125" style="84" customWidth="1"/>
    <col min="8" max="8" width="1.28515625" style="84" customWidth="1"/>
    <col min="9" max="9" width="14.28515625" style="84" customWidth="1"/>
    <col min="10" max="10" width="1.28515625" style="84" customWidth="1"/>
    <col min="11" max="11" width="10.42578125" style="84" customWidth="1"/>
    <col min="12" max="12" width="1.28515625" style="84" customWidth="1"/>
    <col min="13" max="13" width="15.5703125" style="84" customWidth="1"/>
    <col min="14" max="14" width="0.28515625" style="84" customWidth="1"/>
    <col min="15" max="16384" width="9.140625" style="84"/>
  </cols>
  <sheetData>
    <row r="1" spans="1:15" ht="29.1" customHeigh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5" ht="21.75" customHeight="1" x14ac:dyDescent="0.2">
      <c r="A2" s="102" t="s">
        <v>111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5" ht="21.75" customHeight="1" x14ac:dyDescent="0.2">
      <c r="A3" s="102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5" ht="14.45" customHeight="1" x14ac:dyDescent="0.2"/>
    <row r="5" spans="1:15" ht="14.45" customHeight="1" x14ac:dyDescent="0.2">
      <c r="A5" s="104" t="s">
        <v>241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5" ht="14.45" customHeight="1" x14ac:dyDescent="0.2">
      <c r="A6" s="105" t="s">
        <v>114</v>
      </c>
      <c r="C6" s="105" t="s">
        <v>128</v>
      </c>
      <c r="D6" s="105"/>
      <c r="E6" s="105"/>
      <c r="F6" s="105"/>
      <c r="G6" s="105"/>
      <c r="I6" s="105" t="s">
        <v>129</v>
      </c>
      <c r="J6" s="105"/>
      <c r="K6" s="105"/>
      <c r="L6" s="105"/>
      <c r="M6" s="105"/>
    </row>
    <row r="7" spans="1:15" ht="29.1" customHeight="1" x14ac:dyDescent="0.2">
      <c r="A7" s="105"/>
      <c r="C7" s="14" t="s">
        <v>238</v>
      </c>
      <c r="D7" s="96"/>
      <c r="E7" s="14" t="s">
        <v>197</v>
      </c>
      <c r="F7" s="96"/>
      <c r="G7" s="14" t="s">
        <v>239</v>
      </c>
      <c r="I7" s="14" t="s">
        <v>238</v>
      </c>
      <c r="J7" s="96"/>
      <c r="K7" s="14" t="s">
        <v>197</v>
      </c>
      <c r="L7" s="96"/>
      <c r="M7" s="14" t="s">
        <v>239</v>
      </c>
    </row>
    <row r="8" spans="1:15" ht="21.75" customHeight="1" x14ac:dyDescent="0.2">
      <c r="A8" s="24" t="s">
        <v>109</v>
      </c>
      <c r="C8" s="85">
        <v>4016796</v>
      </c>
      <c r="E8" s="85">
        <v>0</v>
      </c>
      <c r="G8" s="85">
        <v>4016796</v>
      </c>
      <c r="I8" s="85">
        <v>128730707</v>
      </c>
      <c r="K8" s="85">
        <v>0</v>
      </c>
      <c r="M8" s="85">
        <v>128730707</v>
      </c>
    </row>
    <row r="9" spans="1:15" ht="21.75" customHeight="1" x14ac:dyDescent="0.2">
      <c r="A9" s="86" t="s">
        <v>110</v>
      </c>
      <c r="C9" s="87">
        <v>997294</v>
      </c>
      <c r="E9" s="87">
        <v>0</v>
      </c>
      <c r="G9" s="87">
        <v>997294</v>
      </c>
      <c r="I9" s="87">
        <v>11806634</v>
      </c>
      <c r="K9" s="87">
        <v>0</v>
      </c>
      <c r="M9" s="87">
        <v>11806634</v>
      </c>
    </row>
    <row r="10" spans="1:15" ht="21.75" customHeight="1" x14ac:dyDescent="0.2">
      <c r="A10" s="11" t="s">
        <v>76</v>
      </c>
      <c r="C10" s="88">
        <v>5014090</v>
      </c>
      <c r="E10" s="88">
        <v>0</v>
      </c>
      <c r="G10" s="88">
        <v>5014090</v>
      </c>
      <c r="I10" s="88">
        <v>140537341</v>
      </c>
      <c r="K10" s="88">
        <v>0</v>
      </c>
      <c r="M10" s="88">
        <v>140537341</v>
      </c>
      <c r="O10" s="99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103"/>
  <sheetViews>
    <sheetView rightToLeft="1" view="pageBreakPreview" topLeftCell="A76" zoomScaleNormal="100" zoomScaleSheetLayoutView="100" workbookViewId="0">
      <selection activeCell="W6" sqref="W6"/>
    </sheetView>
  </sheetViews>
  <sheetFormatPr defaultRowHeight="12.75" x14ac:dyDescent="0.2"/>
  <cols>
    <col min="1" max="1" width="31.28515625" style="78" bestFit="1" customWidth="1"/>
    <col min="2" max="2" width="1.28515625" style="78" customWidth="1"/>
    <col min="3" max="3" width="12.42578125" style="78" bestFit="1" customWidth="1"/>
    <col min="4" max="4" width="0.7109375" style="78" customWidth="1"/>
    <col min="5" max="5" width="17.42578125" style="78" bestFit="1" customWidth="1"/>
    <col min="6" max="6" width="1.140625" style="78" customWidth="1"/>
    <col min="7" max="7" width="17.85546875" style="78" customWidth="1"/>
    <col min="8" max="8" width="0.5703125" style="78" customWidth="1"/>
    <col min="9" max="9" width="17" style="78" customWidth="1"/>
    <col min="10" max="10" width="1.28515625" style="78" customWidth="1"/>
    <col min="11" max="11" width="14.85546875" style="78" customWidth="1"/>
    <col min="12" max="12" width="1" style="78" customWidth="1"/>
    <col min="13" max="13" width="19.85546875" style="78" customWidth="1"/>
    <col min="14" max="14" width="0.7109375" style="78" customWidth="1"/>
    <col min="15" max="15" width="19.140625" style="78" bestFit="1" customWidth="1"/>
    <col min="16" max="16" width="0.7109375" style="78" customWidth="1"/>
    <col min="17" max="17" width="17.7109375" style="78" customWidth="1"/>
    <col min="18" max="18" width="18.42578125" style="78" bestFit="1" customWidth="1"/>
    <col min="19" max="19" width="16.7109375" style="78" bestFit="1" customWidth="1"/>
    <col min="20" max="16384" width="9.140625" style="78"/>
  </cols>
  <sheetData>
    <row r="1" spans="1:17" ht="25.5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ht="25.5" x14ac:dyDescent="0.2">
      <c r="A2" s="124" t="s">
        <v>111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ht="25.5" x14ac:dyDescent="0.2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5" spans="1:17" ht="24" x14ac:dyDescent="0.2">
      <c r="A5" s="125" t="s">
        <v>242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</row>
    <row r="6" spans="1:17" ht="21" x14ac:dyDescent="0.2">
      <c r="A6" s="126" t="s">
        <v>114</v>
      </c>
      <c r="C6" s="126" t="s">
        <v>128</v>
      </c>
      <c r="D6" s="126"/>
      <c r="E6" s="126"/>
      <c r="F6" s="126"/>
      <c r="G6" s="126"/>
      <c r="H6" s="126"/>
      <c r="I6" s="126"/>
      <c r="K6" s="126" t="s">
        <v>129</v>
      </c>
      <c r="L6" s="126"/>
      <c r="M6" s="126"/>
      <c r="N6" s="126"/>
      <c r="O6" s="126"/>
      <c r="P6" s="126"/>
      <c r="Q6" s="126"/>
    </row>
    <row r="7" spans="1:17" ht="21" x14ac:dyDescent="0.2">
      <c r="A7" s="126"/>
      <c r="C7" s="17" t="s">
        <v>13</v>
      </c>
      <c r="D7" s="79"/>
      <c r="E7" s="17" t="s">
        <v>243</v>
      </c>
      <c r="F7" s="79"/>
      <c r="G7" s="17" t="s">
        <v>244</v>
      </c>
      <c r="H7" s="79"/>
      <c r="I7" s="75" t="s">
        <v>245</v>
      </c>
      <c r="K7" s="17" t="s">
        <v>13</v>
      </c>
      <c r="L7" s="79"/>
      <c r="M7" s="17" t="s">
        <v>243</v>
      </c>
      <c r="N7" s="79"/>
      <c r="O7" s="17" t="s">
        <v>244</v>
      </c>
      <c r="P7" s="79"/>
      <c r="Q7" s="75" t="s">
        <v>245</v>
      </c>
    </row>
    <row r="8" spans="1:17" ht="18.75" x14ac:dyDescent="0.2">
      <c r="A8" s="80" t="s">
        <v>20</v>
      </c>
      <c r="C8" s="80">
        <v>1</v>
      </c>
      <c r="E8" s="80">
        <v>1</v>
      </c>
      <c r="G8" s="80">
        <v>3076</v>
      </c>
      <c r="I8" s="80">
        <v>-3075</v>
      </c>
      <c r="K8" s="80">
        <v>528809</v>
      </c>
      <c r="M8" s="80">
        <v>3632321634</v>
      </c>
      <c r="O8" s="80">
        <v>2676858688</v>
      </c>
      <c r="Q8" s="80">
        <v>955462946</v>
      </c>
    </row>
    <row r="9" spans="1:17" ht="18.75" x14ac:dyDescent="0.2">
      <c r="A9" s="81" t="s">
        <v>24</v>
      </c>
      <c r="C9" s="81">
        <v>1</v>
      </c>
      <c r="E9" s="81">
        <v>1</v>
      </c>
      <c r="G9" s="81">
        <v>3475</v>
      </c>
      <c r="I9" s="81">
        <v>-3474</v>
      </c>
      <c r="K9" s="81">
        <v>3810783</v>
      </c>
      <c r="M9" s="81">
        <v>19633293619</v>
      </c>
      <c r="O9" s="81">
        <v>18688625521</v>
      </c>
      <c r="Q9" s="81">
        <v>944668098</v>
      </c>
    </row>
    <row r="10" spans="1:17" ht="18.75" x14ac:dyDescent="0.2">
      <c r="A10" s="81" t="s">
        <v>56</v>
      </c>
      <c r="C10" s="81">
        <v>15929680</v>
      </c>
      <c r="E10" s="81">
        <v>162704454196</v>
      </c>
      <c r="G10" s="81">
        <v>157482509023</v>
      </c>
      <c r="I10" s="81">
        <v>5221945173</v>
      </c>
      <c r="K10" s="81">
        <v>98096886</v>
      </c>
      <c r="M10" s="81">
        <v>1001958378458</v>
      </c>
      <c r="O10" s="81">
        <v>935802333870</v>
      </c>
      <c r="Q10" s="81">
        <v>66156044588</v>
      </c>
    </row>
    <row r="11" spans="1:17" ht="18.75" x14ac:dyDescent="0.2">
      <c r="A11" s="81" t="s">
        <v>19</v>
      </c>
      <c r="C11" s="81">
        <v>220000</v>
      </c>
      <c r="E11" s="81">
        <v>2081938349</v>
      </c>
      <c r="G11" s="81">
        <v>1545465460</v>
      </c>
      <c r="I11" s="81">
        <v>536472889</v>
      </c>
      <c r="K11" s="81">
        <v>220000</v>
      </c>
      <c r="M11" s="81">
        <v>2081938349</v>
      </c>
      <c r="O11" s="81">
        <v>1533003809</v>
      </c>
      <c r="Q11" s="81">
        <v>548934540</v>
      </c>
    </row>
    <row r="12" spans="1:17" ht="18.75" x14ac:dyDescent="0.2">
      <c r="A12" s="81" t="s">
        <v>50</v>
      </c>
      <c r="C12" s="81">
        <v>1150954</v>
      </c>
      <c r="E12" s="81">
        <v>22096617423</v>
      </c>
      <c r="G12" s="81">
        <v>20513820533</v>
      </c>
      <c r="I12" s="81">
        <v>1582796890</v>
      </c>
      <c r="K12" s="81">
        <v>7063893</v>
      </c>
      <c r="M12" s="81">
        <v>139366915129</v>
      </c>
      <c r="O12" s="81">
        <v>124650554499</v>
      </c>
      <c r="Q12" s="81">
        <v>14716360630</v>
      </c>
    </row>
    <row r="13" spans="1:17" ht="18.75" x14ac:dyDescent="0.2">
      <c r="A13" s="81" t="s">
        <v>69</v>
      </c>
      <c r="C13" s="81">
        <v>281250</v>
      </c>
      <c r="E13" s="81">
        <v>4081817829</v>
      </c>
      <c r="G13" s="81">
        <v>2414690535</v>
      </c>
      <c r="I13" s="81">
        <v>1667127294</v>
      </c>
      <c r="K13" s="81">
        <v>406250</v>
      </c>
      <c r="M13" s="81">
        <v>7244139420</v>
      </c>
      <c r="O13" s="81">
        <v>4786020492</v>
      </c>
      <c r="Q13" s="81">
        <v>2458118928</v>
      </c>
    </row>
    <row r="14" spans="1:17" ht="18.75" x14ac:dyDescent="0.2">
      <c r="A14" s="81" t="s">
        <v>49</v>
      </c>
      <c r="C14" s="81">
        <v>1</v>
      </c>
      <c r="E14" s="81">
        <v>1</v>
      </c>
      <c r="G14" s="81">
        <v>2465</v>
      </c>
      <c r="I14" s="81">
        <v>-2464</v>
      </c>
      <c r="K14" s="81">
        <v>200001</v>
      </c>
      <c r="M14" s="81">
        <v>693846911</v>
      </c>
      <c r="O14" s="81">
        <v>892283668</v>
      </c>
      <c r="Q14" s="81">
        <v>-198436757</v>
      </c>
    </row>
    <row r="15" spans="1:17" ht="18.75" x14ac:dyDescent="0.2">
      <c r="A15" s="81" t="s">
        <v>21</v>
      </c>
      <c r="C15" s="81">
        <v>1750000</v>
      </c>
      <c r="E15" s="81">
        <v>5346766532</v>
      </c>
      <c r="G15" s="81">
        <v>3893782350</v>
      </c>
      <c r="I15" s="81">
        <v>1452984182</v>
      </c>
      <c r="K15" s="81">
        <v>1750000</v>
      </c>
      <c r="M15" s="81">
        <v>5346766532</v>
      </c>
      <c r="O15" s="81">
        <v>3861778751</v>
      </c>
      <c r="Q15" s="81">
        <v>1484987781</v>
      </c>
    </row>
    <row r="16" spans="1:17" ht="18.75" x14ac:dyDescent="0.2">
      <c r="A16" s="81" t="s">
        <v>23</v>
      </c>
      <c r="C16" s="81">
        <v>1</v>
      </c>
      <c r="E16" s="81">
        <v>1</v>
      </c>
      <c r="G16" s="81">
        <v>1903</v>
      </c>
      <c r="I16" s="81">
        <v>-1902</v>
      </c>
      <c r="K16" s="81">
        <v>48419001</v>
      </c>
      <c r="M16" s="81">
        <v>154720269492</v>
      </c>
      <c r="O16" s="81">
        <v>156101975140</v>
      </c>
      <c r="Q16" s="81">
        <v>-1381705648</v>
      </c>
    </row>
    <row r="17" spans="1:17" ht="18.75" x14ac:dyDescent="0.2">
      <c r="A17" s="81" t="s">
        <v>59</v>
      </c>
      <c r="C17" s="81">
        <v>6469600</v>
      </c>
      <c r="E17" s="81">
        <v>48727972476</v>
      </c>
      <c r="G17" s="81">
        <v>51236517921</v>
      </c>
      <c r="I17" s="81">
        <v>-2508545445</v>
      </c>
      <c r="K17" s="81">
        <v>7718131</v>
      </c>
      <c r="M17" s="81">
        <v>58239200751</v>
      </c>
      <c r="O17" s="81">
        <v>60304290028</v>
      </c>
      <c r="Q17" s="81">
        <v>-2065089277</v>
      </c>
    </row>
    <row r="18" spans="1:17" ht="18.75" x14ac:dyDescent="0.2">
      <c r="A18" s="81" t="s">
        <v>38</v>
      </c>
      <c r="C18" s="81">
        <v>588670</v>
      </c>
      <c r="E18" s="81">
        <v>2771364153</v>
      </c>
      <c r="G18" s="81">
        <v>3169466884</v>
      </c>
      <c r="I18" s="81">
        <v>-398102731</v>
      </c>
      <c r="K18" s="81">
        <v>998670</v>
      </c>
      <c r="M18" s="81">
        <v>4853302494</v>
      </c>
      <c r="O18" s="81">
        <v>5347904004</v>
      </c>
      <c r="Q18" s="81">
        <v>-494601510</v>
      </c>
    </row>
    <row r="19" spans="1:17" ht="18.75" x14ac:dyDescent="0.2">
      <c r="A19" s="81" t="s">
        <v>33</v>
      </c>
      <c r="C19" s="81">
        <v>910000</v>
      </c>
      <c r="E19" s="81">
        <v>21801382806</v>
      </c>
      <c r="G19" s="81">
        <v>28764380353</v>
      </c>
      <c r="I19" s="81">
        <v>-6962997547</v>
      </c>
      <c r="K19" s="81">
        <v>2032546</v>
      </c>
      <c r="M19" s="81">
        <v>53614311894</v>
      </c>
      <c r="O19" s="81">
        <v>63936908429</v>
      </c>
      <c r="Q19" s="81">
        <v>-10322596535</v>
      </c>
    </row>
    <row r="20" spans="1:17" ht="18.75" x14ac:dyDescent="0.2">
      <c r="A20" s="81" t="s">
        <v>62</v>
      </c>
      <c r="C20" s="81">
        <v>0</v>
      </c>
      <c r="E20" s="81">
        <v>0</v>
      </c>
      <c r="G20" s="81">
        <v>0</v>
      </c>
      <c r="I20" s="81">
        <v>0</v>
      </c>
      <c r="K20" s="81">
        <v>255492</v>
      </c>
      <c r="M20" s="81">
        <v>2060292934</v>
      </c>
      <c r="O20" s="81">
        <v>2220399950</v>
      </c>
      <c r="Q20" s="81">
        <v>-160107016</v>
      </c>
    </row>
    <row r="21" spans="1:17" ht="18.75" x14ac:dyDescent="0.2">
      <c r="A21" s="81" t="s">
        <v>134</v>
      </c>
      <c r="C21" s="81">
        <v>0</v>
      </c>
      <c r="E21" s="81">
        <v>0</v>
      </c>
      <c r="G21" s="81">
        <v>0</v>
      </c>
      <c r="I21" s="81">
        <v>0</v>
      </c>
      <c r="K21" s="81">
        <v>64232</v>
      </c>
      <c r="M21" s="81">
        <v>1149568080</v>
      </c>
      <c r="O21" s="81">
        <v>1525514830</v>
      </c>
      <c r="Q21" s="81">
        <v>-375946750</v>
      </c>
    </row>
    <row r="22" spans="1:17" ht="18.75" x14ac:dyDescent="0.2">
      <c r="A22" s="81" t="s">
        <v>135</v>
      </c>
      <c r="C22" s="81">
        <v>0</v>
      </c>
      <c r="E22" s="81">
        <v>0</v>
      </c>
      <c r="G22" s="81">
        <v>0</v>
      </c>
      <c r="I22" s="81">
        <v>0</v>
      </c>
      <c r="K22" s="81">
        <v>800000</v>
      </c>
      <c r="M22" s="81">
        <v>2451724930</v>
      </c>
      <c r="O22" s="81">
        <v>2388352855</v>
      </c>
      <c r="Q22" s="81">
        <v>63372075</v>
      </c>
    </row>
    <row r="23" spans="1:17" ht="18.75" x14ac:dyDescent="0.2">
      <c r="A23" s="81" t="s">
        <v>45</v>
      </c>
      <c r="C23" s="81">
        <v>0</v>
      </c>
      <c r="E23" s="81">
        <v>0</v>
      </c>
      <c r="G23" s="81">
        <v>0</v>
      </c>
      <c r="I23" s="81">
        <v>0</v>
      </c>
      <c r="K23" s="81">
        <v>4136928</v>
      </c>
      <c r="M23" s="81">
        <v>42444898007</v>
      </c>
      <c r="O23" s="81">
        <v>42798649842</v>
      </c>
      <c r="Q23" s="81">
        <v>-353751835</v>
      </c>
    </row>
    <row r="24" spans="1:17" ht="18.75" x14ac:dyDescent="0.2">
      <c r="A24" s="81" t="s">
        <v>65</v>
      </c>
      <c r="C24" s="81">
        <v>0</v>
      </c>
      <c r="E24" s="81">
        <v>0</v>
      </c>
      <c r="G24" s="81">
        <v>0</v>
      </c>
      <c r="I24" s="81">
        <v>0</v>
      </c>
      <c r="K24" s="81">
        <v>6200000</v>
      </c>
      <c r="M24" s="81">
        <v>31331858492</v>
      </c>
      <c r="O24" s="81">
        <v>35866654154</v>
      </c>
      <c r="Q24" s="81">
        <v>-4534795662</v>
      </c>
    </row>
    <row r="25" spans="1:17" ht="18.75" x14ac:dyDescent="0.2">
      <c r="A25" s="81" t="s">
        <v>55</v>
      </c>
      <c r="C25" s="81">
        <v>0</v>
      </c>
      <c r="E25" s="81">
        <v>0</v>
      </c>
      <c r="G25" s="81">
        <v>0</v>
      </c>
      <c r="I25" s="81">
        <v>0</v>
      </c>
      <c r="K25" s="81">
        <v>250004</v>
      </c>
      <c r="M25" s="81">
        <v>2201857969</v>
      </c>
      <c r="O25" s="81">
        <v>1770742346</v>
      </c>
      <c r="Q25" s="81">
        <v>431115623</v>
      </c>
    </row>
    <row r="26" spans="1:17" ht="18.75" x14ac:dyDescent="0.2">
      <c r="A26" s="81" t="s">
        <v>71</v>
      </c>
      <c r="C26" s="81">
        <v>0</v>
      </c>
      <c r="E26" s="81">
        <v>0</v>
      </c>
      <c r="G26" s="81">
        <v>0</v>
      </c>
      <c r="I26" s="81">
        <v>0</v>
      </c>
      <c r="K26" s="81">
        <v>2148290</v>
      </c>
      <c r="M26" s="81">
        <v>12087549425</v>
      </c>
      <c r="O26" s="81">
        <v>10413273787</v>
      </c>
      <c r="Q26" s="81">
        <v>1674275638</v>
      </c>
    </row>
    <row r="27" spans="1:17" ht="18.75" x14ac:dyDescent="0.2">
      <c r="A27" s="81" t="s">
        <v>64</v>
      </c>
      <c r="C27" s="81">
        <v>0</v>
      </c>
      <c r="E27" s="81">
        <v>0</v>
      </c>
      <c r="G27" s="81">
        <v>0</v>
      </c>
      <c r="I27" s="81">
        <v>0</v>
      </c>
      <c r="K27" s="81">
        <v>264022</v>
      </c>
      <c r="M27" s="81">
        <v>13231778729</v>
      </c>
      <c r="O27" s="81">
        <v>9316547979</v>
      </c>
      <c r="Q27" s="81">
        <v>3915230750</v>
      </c>
    </row>
    <row r="28" spans="1:17" ht="18.75" x14ac:dyDescent="0.2">
      <c r="A28" s="81" t="s">
        <v>138</v>
      </c>
      <c r="C28" s="81">
        <v>0</v>
      </c>
      <c r="E28" s="81">
        <v>0</v>
      </c>
      <c r="G28" s="81">
        <v>0</v>
      </c>
      <c r="I28" s="81">
        <v>0</v>
      </c>
      <c r="K28" s="81">
        <v>4698000</v>
      </c>
      <c r="M28" s="81">
        <v>28178196416</v>
      </c>
      <c r="O28" s="81">
        <v>26855256166</v>
      </c>
      <c r="Q28" s="81">
        <v>1322940250</v>
      </c>
    </row>
    <row r="29" spans="1:17" ht="18.75" x14ac:dyDescent="0.2">
      <c r="A29" s="81" t="s">
        <v>139</v>
      </c>
      <c r="C29" s="81">
        <v>0</v>
      </c>
      <c r="E29" s="81">
        <v>0</v>
      </c>
      <c r="G29" s="81">
        <v>0</v>
      </c>
      <c r="I29" s="81">
        <v>0</v>
      </c>
      <c r="K29" s="81">
        <v>446072</v>
      </c>
      <c r="M29" s="81">
        <v>3402677692</v>
      </c>
      <c r="O29" s="81">
        <v>3517355896</v>
      </c>
      <c r="Q29" s="81">
        <v>-114678204</v>
      </c>
    </row>
    <row r="30" spans="1:17" ht="18.75" x14ac:dyDescent="0.2">
      <c r="A30" s="81" t="s">
        <v>140</v>
      </c>
      <c r="C30" s="81">
        <v>0</v>
      </c>
      <c r="E30" s="81">
        <v>0</v>
      </c>
      <c r="G30" s="81">
        <v>0</v>
      </c>
      <c r="I30" s="81">
        <v>0</v>
      </c>
      <c r="K30" s="81">
        <v>3000000</v>
      </c>
      <c r="M30" s="81">
        <v>30984538634</v>
      </c>
      <c r="O30" s="81">
        <v>27215943481</v>
      </c>
      <c r="Q30" s="81">
        <v>3768595153</v>
      </c>
    </row>
    <row r="31" spans="1:17" ht="18.75" x14ac:dyDescent="0.2">
      <c r="A31" s="81" t="s">
        <v>141</v>
      </c>
      <c r="C31" s="81">
        <v>0</v>
      </c>
      <c r="E31" s="81">
        <v>0</v>
      </c>
      <c r="G31" s="81">
        <v>0</v>
      </c>
      <c r="I31" s="81">
        <v>0</v>
      </c>
      <c r="K31" s="81">
        <v>1252878</v>
      </c>
      <c r="M31" s="81">
        <v>4787823754</v>
      </c>
      <c r="O31" s="81">
        <v>4344812981</v>
      </c>
      <c r="Q31" s="81">
        <v>443010773</v>
      </c>
    </row>
    <row r="32" spans="1:17" ht="18.75" x14ac:dyDescent="0.2">
      <c r="A32" s="81" t="s">
        <v>142</v>
      </c>
      <c r="C32" s="81">
        <v>0</v>
      </c>
      <c r="E32" s="81">
        <v>0</v>
      </c>
      <c r="G32" s="81">
        <v>0</v>
      </c>
      <c r="I32" s="81">
        <v>0</v>
      </c>
      <c r="K32" s="81">
        <v>1250000</v>
      </c>
      <c r="M32" s="81">
        <v>63828314616</v>
      </c>
      <c r="O32" s="81">
        <v>54388220009</v>
      </c>
      <c r="Q32" s="81">
        <v>9440094607</v>
      </c>
    </row>
    <row r="33" spans="1:17" ht="18.75" x14ac:dyDescent="0.2">
      <c r="A33" s="81" t="s">
        <v>143</v>
      </c>
      <c r="C33" s="81">
        <v>0</v>
      </c>
      <c r="E33" s="81">
        <v>0</v>
      </c>
      <c r="G33" s="81">
        <v>0</v>
      </c>
      <c r="I33" s="81">
        <v>0</v>
      </c>
      <c r="K33" s="81">
        <v>367898</v>
      </c>
      <c r="M33" s="81">
        <v>474328263</v>
      </c>
      <c r="O33" s="81">
        <v>783159392</v>
      </c>
      <c r="Q33" s="81">
        <v>-308831129</v>
      </c>
    </row>
    <row r="34" spans="1:17" ht="18.75" x14ac:dyDescent="0.2">
      <c r="A34" s="81" t="s">
        <v>145</v>
      </c>
      <c r="C34" s="81">
        <v>0</v>
      </c>
      <c r="E34" s="81">
        <v>0</v>
      </c>
      <c r="G34" s="81">
        <v>0</v>
      </c>
      <c r="I34" s="81">
        <v>0</v>
      </c>
      <c r="K34" s="81">
        <v>3125000</v>
      </c>
      <c r="M34" s="81">
        <v>10433784978</v>
      </c>
      <c r="O34" s="81">
        <v>7361000579</v>
      </c>
      <c r="Q34" s="81">
        <v>3072784399</v>
      </c>
    </row>
    <row r="35" spans="1:17" ht="18.75" x14ac:dyDescent="0.2">
      <c r="A35" s="81" t="s">
        <v>146</v>
      </c>
      <c r="C35" s="81">
        <v>0</v>
      </c>
      <c r="E35" s="81">
        <v>0</v>
      </c>
      <c r="G35" s="81">
        <v>0</v>
      </c>
      <c r="I35" s="81">
        <v>0</v>
      </c>
      <c r="K35" s="81">
        <v>505096</v>
      </c>
      <c r="M35" s="81">
        <v>4992242919</v>
      </c>
      <c r="O35" s="81">
        <v>5804412136</v>
      </c>
      <c r="Q35" s="81">
        <v>-812169217</v>
      </c>
    </row>
    <row r="36" spans="1:17" ht="18.75" x14ac:dyDescent="0.2">
      <c r="A36" s="81" t="s">
        <v>35</v>
      </c>
      <c r="C36" s="81">
        <v>0</v>
      </c>
      <c r="E36" s="81">
        <v>0</v>
      </c>
      <c r="G36" s="81">
        <v>0</v>
      </c>
      <c r="I36" s="81">
        <v>0</v>
      </c>
      <c r="K36" s="81">
        <v>167125</v>
      </c>
      <c r="M36" s="81">
        <v>31839548225</v>
      </c>
      <c r="O36" s="81">
        <v>25057415495</v>
      </c>
      <c r="Q36" s="81">
        <v>6782132730</v>
      </c>
    </row>
    <row r="37" spans="1:17" ht="18.75" x14ac:dyDescent="0.2">
      <c r="A37" s="81" t="s">
        <v>148</v>
      </c>
      <c r="C37" s="81">
        <v>0</v>
      </c>
      <c r="E37" s="81">
        <v>0</v>
      </c>
      <c r="G37" s="81">
        <v>0</v>
      </c>
      <c r="I37" s="81">
        <v>0</v>
      </c>
      <c r="K37" s="81">
        <v>1800000</v>
      </c>
      <c r="M37" s="81">
        <v>3417345124</v>
      </c>
      <c r="O37" s="81">
        <v>3239811625</v>
      </c>
      <c r="Q37" s="81">
        <v>177533499</v>
      </c>
    </row>
    <row r="38" spans="1:17" ht="18.75" x14ac:dyDescent="0.2">
      <c r="A38" s="81" t="s">
        <v>149</v>
      </c>
      <c r="C38" s="81">
        <v>0</v>
      </c>
      <c r="E38" s="81">
        <v>0</v>
      </c>
      <c r="G38" s="81">
        <v>0</v>
      </c>
      <c r="I38" s="81">
        <v>0</v>
      </c>
      <c r="K38" s="81">
        <v>356821</v>
      </c>
      <c r="M38" s="81">
        <v>1924244269</v>
      </c>
      <c r="O38" s="81">
        <v>1825462751</v>
      </c>
      <c r="Q38" s="81">
        <v>98781518</v>
      </c>
    </row>
    <row r="39" spans="1:17" ht="18.75" x14ac:dyDescent="0.2">
      <c r="A39" s="81" t="s">
        <v>150</v>
      </c>
      <c r="C39" s="81">
        <v>0</v>
      </c>
      <c r="E39" s="81">
        <v>0</v>
      </c>
      <c r="G39" s="81">
        <v>0</v>
      </c>
      <c r="I39" s="81">
        <v>0</v>
      </c>
      <c r="K39" s="81">
        <v>696744</v>
      </c>
      <c r="M39" s="81">
        <v>24352924550</v>
      </c>
      <c r="O39" s="81">
        <v>17098440133</v>
      </c>
      <c r="Q39" s="81">
        <v>7254484417</v>
      </c>
    </row>
    <row r="40" spans="1:17" ht="18.75" x14ac:dyDescent="0.2">
      <c r="A40" s="81" t="s">
        <v>151</v>
      </c>
      <c r="C40" s="81">
        <v>0</v>
      </c>
      <c r="E40" s="81">
        <v>0</v>
      </c>
      <c r="G40" s="81">
        <v>0</v>
      </c>
      <c r="I40" s="81">
        <v>0</v>
      </c>
      <c r="K40" s="81">
        <v>28585968</v>
      </c>
      <c r="M40" s="81">
        <v>60461481482</v>
      </c>
      <c r="O40" s="81">
        <v>60461481482</v>
      </c>
      <c r="Q40" s="81">
        <v>0</v>
      </c>
    </row>
    <row r="41" spans="1:17" ht="18.75" x14ac:dyDescent="0.2">
      <c r="A41" s="81" t="s">
        <v>152</v>
      </c>
      <c r="C41" s="81">
        <v>0</v>
      </c>
      <c r="E41" s="81">
        <v>0</v>
      </c>
      <c r="G41" s="81">
        <v>0</v>
      </c>
      <c r="I41" s="81">
        <v>0</v>
      </c>
      <c r="K41" s="81">
        <v>1470466</v>
      </c>
      <c r="M41" s="81">
        <v>14282417655</v>
      </c>
      <c r="O41" s="81">
        <v>18368932078</v>
      </c>
      <c r="Q41" s="81">
        <v>-4086514423</v>
      </c>
    </row>
    <row r="42" spans="1:17" ht="18.75" x14ac:dyDescent="0.2">
      <c r="A42" s="81" t="s">
        <v>153</v>
      </c>
      <c r="C42" s="81">
        <v>0</v>
      </c>
      <c r="E42" s="81">
        <v>0</v>
      </c>
      <c r="G42" s="81">
        <v>0</v>
      </c>
      <c r="I42" s="81">
        <v>0</v>
      </c>
      <c r="K42" s="81">
        <v>495000</v>
      </c>
      <c r="M42" s="81">
        <v>14592995056</v>
      </c>
      <c r="O42" s="81">
        <v>9315797409</v>
      </c>
      <c r="Q42" s="81">
        <v>5277197647</v>
      </c>
    </row>
    <row r="43" spans="1:17" ht="18.75" x14ac:dyDescent="0.2">
      <c r="A43" s="81" t="s">
        <v>32</v>
      </c>
      <c r="C43" s="81">
        <v>0</v>
      </c>
      <c r="E43" s="81">
        <v>0</v>
      </c>
      <c r="G43" s="81">
        <v>0</v>
      </c>
      <c r="I43" s="81">
        <v>0</v>
      </c>
      <c r="K43" s="81">
        <v>90000</v>
      </c>
      <c r="M43" s="81">
        <v>12310315205</v>
      </c>
      <c r="O43" s="81">
        <v>10414070377</v>
      </c>
      <c r="Q43" s="81">
        <v>1896244828</v>
      </c>
    </row>
    <row r="44" spans="1:17" ht="18.75" x14ac:dyDescent="0.2">
      <c r="A44" s="81" t="s">
        <v>154</v>
      </c>
      <c r="C44" s="81">
        <v>0</v>
      </c>
      <c r="E44" s="81">
        <v>0</v>
      </c>
      <c r="G44" s="81">
        <v>0</v>
      </c>
      <c r="I44" s="81">
        <v>0</v>
      </c>
      <c r="K44" s="81">
        <v>325152</v>
      </c>
      <c r="M44" s="81">
        <v>3071031782</v>
      </c>
      <c r="O44" s="81">
        <v>3375400150</v>
      </c>
      <c r="Q44" s="81">
        <v>-304368368</v>
      </c>
    </row>
    <row r="45" spans="1:17" ht="18.75" x14ac:dyDescent="0.2">
      <c r="A45" s="81" t="s">
        <v>155</v>
      </c>
      <c r="C45" s="81">
        <v>0</v>
      </c>
      <c r="E45" s="81">
        <v>0</v>
      </c>
      <c r="G45" s="81">
        <v>0</v>
      </c>
      <c r="I45" s="81">
        <v>0</v>
      </c>
      <c r="K45" s="81">
        <v>400000</v>
      </c>
      <c r="M45" s="81">
        <v>1391272390</v>
      </c>
      <c r="O45" s="81">
        <v>1372524743</v>
      </c>
      <c r="Q45" s="81">
        <v>18747647</v>
      </c>
    </row>
    <row r="46" spans="1:17" ht="18.75" x14ac:dyDescent="0.2">
      <c r="A46" s="81" t="s">
        <v>156</v>
      </c>
      <c r="C46" s="81">
        <v>0</v>
      </c>
      <c r="E46" s="81">
        <v>0</v>
      </c>
      <c r="G46" s="81">
        <v>0</v>
      </c>
      <c r="I46" s="81">
        <v>0</v>
      </c>
      <c r="K46" s="81">
        <v>870000</v>
      </c>
      <c r="M46" s="81">
        <v>2936075794</v>
      </c>
      <c r="O46" s="81">
        <v>2846726794</v>
      </c>
      <c r="Q46" s="81">
        <v>89349000</v>
      </c>
    </row>
    <row r="47" spans="1:17" ht="18.75" x14ac:dyDescent="0.2">
      <c r="A47" s="81" t="s">
        <v>39</v>
      </c>
      <c r="C47" s="81">
        <v>0</v>
      </c>
      <c r="E47" s="81">
        <v>0</v>
      </c>
      <c r="G47" s="81">
        <v>0</v>
      </c>
      <c r="I47" s="81">
        <v>0</v>
      </c>
      <c r="K47" s="81">
        <v>4315720</v>
      </c>
      <c r="M47" s="81">
        <v>30453326304</v>
      </c>
      <c r="O47" s="81">
        <v>32503603851</v>
      </c>
      <c r="Q47" s="81">
        <v>-2050277547</v>
      </c>
    </row>
    <row r="48" spans="1:17" ht="18.75" x14ac:dyDescent="0.2">
      <c r="A48" s="81" t="s">
        <v>158</v>
      </c>
      <c r="C48" s="81">
        <v>0</v>
      </c>
      <c r="E48" s="81">
        <v>0</v>
      </c>
      <c r="G48" s="81">
        <v>0</v>
      </c>
      <c r="I48" s="81">
        <v>0</v>
      </c>
      <c r="K48" s="81">
        <v>200000</v>
      </c>
      <c r="M48" s="81">
        <v>1155074080</v>
      </c>
      <c r="O48" s="81">
        <v>1134144076</v>
      </c>
      <c r="Q48" s="81">
        <v>20930004</v>
      </c>
    </row>
    <row r="49" spans="1:17" ht="18.75" x14ac:dyDescent="0.2">
      <c r="A49" s="81" t="s">
        <v>159</v>
      </c>
      <c r="C49" s="81">
        <v>0</v>
      </c>
      <c r="E49" s="81">
        <v>0</v>
      </c>
      <c r="G49" s="81">
        <v>0</v>
      </c>
      <c r="I49" s="81">
        <v>0</v>
      </c>
      <c r="K49" s="81">
        <v>6209134</v>
      </c>
      <c r="M49" s="81">
        <v>14961388369</v>
      </c>
      <c r="O49" s="81">
        <v>23802993698</v>
      </c>
      <c r="Q49" s="81">
        <v>-8841605329</v>
      </c>
    </row>
    <row r="50" spans="1:17" ht="18.75" x14ac:dyDescent="0.2">
      <c r="A50" s="81" t="s">
        <v>160</v>
      </c>
      <c r="C50" s="81">
        <v>0</v>
      </c>
      <c r="E50" s="81">
        <v>0</v>
      </c>
      <c r="G50" s="81">
        <v>0</v>
      </c>
      <c r="I50" s="81">
        <v>0</v>
      </c>
      <c r="K50" s="81">
        <v>1200000</v>
      </c>
      <c r="M50" s="81">
        <v>5241304572</v>
      </c>
      <c r="O50" s="81">
        <v>5361119911</v>
      </c>
      <c r="Q50" s="81">
        <v>-119815339</v>
      </c>
    </row>
    <row r="51" spans="1:17" ht="18.75" x14ac:dyDescent="0.2">
      <c r="A51" s="81" t="s">
        <v>161</v>
      </c>
      <c r="C51" s="81">
        <v>0</v>
      </c>
      <c r="E51" s="81">
        <v>0</v>
      </c>
      <c r="G51" s="81">
        <v>0</v>
      </c>
      <c r="I51" s="81">
        <v>0</v>
      </c>
      <c r="K51" s="81">
        <v>19975000</v>
      </c>
      <c r="M51" s="81">
        <v>34363889852</v>
      </c>
      <c r="O51" s="81">
        <v>39523587657</v>
      </c>
      <c r="Q51" s="81">
        <v>-5159697805</v>
      </c>
    </row>
    <row r="52" spans="1:17" ht="18.75" x14ac:dyDescent="0.2">
      <c r="A52" s="81" t="s">
        <v>73</v>
      </c>
      <c r="C52" s="81">
        <v>0</v>
      </c>
      <c r="E52" s="81">
        <v>0</v>
      </c>
      <c r="G52" s="81">
        <v>0</v>
      </c>
      <c r="I52" s="81">
        <v>0</v>
      </c>
      <c r="K52" s="81">
        <v>18276168</v>
      </c>
      <c r="M52" s="81">
        <v>141127991515</v>
      </c>
      <c r="O52" s="81">
        <v>119982934495</v>
      </c>
      <c r="Q52" s="81">
        <v>21145057020</v>
      </c>
    </row>
    <row r="53" spans="1:17" ht="18.75" x14ac:dyDescent="0.2">
      <c r="A53" s="81" t="s">
        <v>162</v>
      </c>
      <c r="C53" s="81">
        <v>0</v>
      </c>
      <c r="E53" s="81">
        <v>0</v>
      </c>
      <c r="G53" s="81">
        <v>0</v>
      </c>
      <c r="I53" s="81">
        <v>0</v>
      </c>
      <c r="K53" s="81">
        <v>514382</v>
      </c>
      <c r="M53" s="81">
        <v>3154138413</v>
      </c>
      <c r="O53" s="81">
        <v>2515842001</v>
      </c>
      <c r="Q53" s="81">
        <v>638296412</v>
      </c>
    </row>
    <row r="54" spans="1:17" ht="18.75" x14ac:dyDescent="0.2">
      <c r="A54" s="81" t="s">
        <v>36</v>
      </c>
      <c r="C54" s="81">
        <v>0</v>
      </c>
      <c r="E54" s="81">
        <v>0</v>
      </c>
      <c r="G54" s="81">
        <v>0</v>
      </c>
      <c r="I54" s="81">
        <v>0</v>
      </c>
      <c r="K54" s="81">
        <v>1900000</v>
      </c>
      <c r="M54" s="81">
        <v>62244781196</v>
      </c>
      <c r="O54" s="81">
        <v>48884592498</v>
      </c>
      <c r="Q54" s="81">
        <v>13360188698</v>
      </c>
    </row>
    <row r="55" spans="1:17" ht="18.75" x14ac:dyDescent="0.2">
      <c r="A55" s="81" t="s">
        <v>37</v>
      </c>
      <c r="C55" s="81">
        <v>0</v>
      </c>
      <c r="E55" s="81">
        <v>0</v>
      </c>
      <c r="G55" s="81">
        <v>0</v>
      </c>
      <c r="I55" s="81">
        <v>0</v>
      </c>
      <c r="K55" s="81">
        <v>1278961</v>
      </c>
      <c r="M55" s="81">
        <v>14672079685</v>
      </c>
      <c r="O55" s="81">
        <v>14120436891</v>
      </c>
      <c r="Q55" s="81">
        <v>551642794</v>
      </c>
    </row>
    <row r="56" spans="1:17" ht="18.75" x14ac:dyDescent="0.2">
      <c r="A56" s="81" t="s">
        <v>70</v>
      </c>
      <c r="C56" s="81">
        <v>0</v>
      </c>
      <c r="E56" s="81">
        <v>0</v>
      </c>
      <c r="G56" s="81">
        <v>0</v>
      </c>
      <c r="I56" s="81">
        <v>0</v>
      </c>
      <c r="K56" s="81">
        <v>1020000</v>
      </c>
      <c r="M56" s="81">
        <v>9081342617</v>
      </c>
      <c r="O56" s="81">
        <v>8576706123</v>
      </c>
      <c r="Q56" s="81">
        <v>504636494</v>
      </c>
    </row>
    <row r="57" spans="1:17" ht="18.75" x14ac:dyDescent="0.2">
      <c r="A57" s="81" t="s">
        <v>72</v>
      </c>
      <c r="C57" s="81">
        <v>0</v>
      </c>
      <c r="E57" s="81">
        <v>0</v>
      </c>
      <c r="G57" s="81">
        <v>0</v>
      </c>
      <c r="I57" s="81">
        <v>0</v>
      </c>
      <c r="K57" s="81">
        <v>31579</v>
      </c>
      <c r="M57" s="81">
        <v>338396118</v>
      </c>
      <c r="O57" s="81">
        <v>259664415</v>
      </c>
      <c r="Q57" s="81">
        <v>78731703</v>
      </c>
    </row>
    <row r="58" spans="1:17" ht="18.75" x14ac:dyDescent="0.2">
      <c r="A58" s="81" t="s">
        <v>41</v>
      </c>
      <c r="C58" s="81">
        <v>0</v>
      </c>
      <c r="E58" s="81">
        <v>0</v>
      </c>
      <c r="G58" s="81">
        <v>0</v>
      </c>
      <c r="I58" s="81">
        <v>0</v>
      </c>
      <c r="K58" s="81">
        <v>285750</v>
      </c>
      <c r="M58" s="81">
        <v>15706466526</v>
      </c>
      <c r="O58" s="81">
        <v>11894023932</v>
      </c>
      <c r="Q58" s="81">
        <v>3812442594</v>
      </c>
    </row>
    <row r="59" spans="1:17" ht="18.75" x14ac:dyDescent="0.2">
      <c r="A59" s="81" t="s">
        <v>163</v>
      </c>
      <c r="C59" s="81">
        <v>0</v>
      </c>
      <c r="E59" s="81">
        <v>0</v>
      </c>
      <c r="G59" s="81">
        <v>0</v>
      </c>
      <c r="I59" s="81">
        <v>0</v>
      </c>
      <c r="K59" s="81">
        <v>124203</v>
      </c>
      <c r="M59" s="81">
        <v>829604757</v>
      </c>
      <c r="O59" s="81">
        <v>985215534</v>
      </c>
      <c r="Q59" s="81">
        <v>-155610777</v>
      </c>
    </row>
    <row r="60" spans="1:17" ht="18.75" x14ac:dyDescent="0.2">
      <c r="A60" s="81" t="s">
        <v>164</v>
      </c>
      <c r="C60" s="81">
        <v>0</v>
      </c>
      <c r="E60" s="81">
        <v>0</v>
      </c>
      <c r="G60" s="81">
        <v>0</v>
      </c>
      <c r="I60" s="81">
        <v>0</v>
      </c>
      <c r="K60" s="81">
        <v>250000</v>
      </c>
      <c r="M60" s="81">
        <v>10450534614</v>
      </c>
      <c r="O60" s="81">
        <v>9940075319</v>
      </c>
      <c r="Q60" s="81">
        <v>510459295</v>
      </c>
    </row>
    <row r="61" spans="1:17" ht="18.75" x14ac:dyDescent="0.2">
      <c r="A61" s="81" t="s">
        <v>165</v>
      </c>
      <c r="C61" s="81">
        <v>0</v>
      </c>
      <c r="E61" s="81">
        <v>0</v>
      </c>
      <c r="G61" s="81">
        <v>0</v>
      </c>
      <c r="I61" s="81">
        <v>0</v>
      </c>
      <c r="K61" s="81">
        <v>842557</v>
      </c>
      <c r="M61" s="81">
        <v>6645945880</v>
      </c>
      <c r="O61" s="81">
        <v>5918447504</v>
      </c>
      <c r="Q61" s="81">
        <v>727498376</v>
      </c>
    </row>
    <row r="62" spans="1:17" ht="18.75" x14ac:dyDescent="0.2">
      <c r="A62" s="81" t="s">
        <v>166</v>
      </c>
      <c r="C62" s="81">
        <v>0</v>
      </c>
      <c r="E62" s="81">
        <v>0</v>
      </c>
      <c r="G62" s="81">
        <v>0</v>
      </c>
      <c r="I62" s="81">
        <v>0</v>
      </c>
      <c r="K62" s="81">
        <v>1743376</v>
      </c>
      <c r="M62" s="81">
        <v>7760990693</v>
      </c>
      <c r="O62" s="81">
        <v>5382747054</v>
      </c>
      <c r="Q62" s="81">
        <v>2378243639</v>
      </c>
    </row>
    <row r="63" spans="1:17" ht="18.75" x14ac:dyDescent="0.2">
      <c r="A63" s="81" t="s">
        <v>67</v>
      </c>
      <c r="C63" s="81">
        <v>0</v>
      </c>
      <c r="E63" s="81">
        <v>0</v>
      </c>
      <c r="G63" s="81">
        <v>0</v>
      </c>
      <c r="I63" s="81">
        <v>0</v>
      </c>
      <c r="K63" s="81">
        <v>1883334</v>
      </c>
      <c r="M63" s="81">
        <v>35967666814</v>
      </c>
      <c r="O63" s="81">
        <v>37960972847</v>
      </c>
      <c r="Q63" s="81">
        <v>-1993306033</v>
      </c>
    </row>
    <row r="64" spans="1:17" ht="18.75" x14ac:dyDescent="0.2">
      <c r="A64" s="81" t="s">
        <v>167</v>
      </c>
      <c r="C64" s="81">
        <v>0</v>
      </c>
      <c r="E64" s="81">
        <v>0</v>
      </c>
      <c r="G64" s="81">
        <v>0</v>
      </c>
      <c r="I64" s="81">
        <v>0</v>
      </c>
      <c r="K64" s="81">
        <v>15000000</v>
      </c>
      <c r="M64" s="81">
        <v>7392759213</v>
      </c>
      <c r="O64" s="81">
        <v>8932916017</v>
      </c>
      <c r="Q64" s="81">
        <v>-1540156804</v>
      </c>
    </row>
    <row r="65" spans="1:17" ht="18.75" x14ac:dyDescent="0.2">
      <c r="A65" s="81" t="s">
        <v>168</v>
      </c>
      <c r="C65" s="81">
        <v>0</v>
      </c>
      <c r="E65" s="81">
        <v>0</v>
      </c>
      <c r="G65" s="81">
        <v>0</v>
      </c>
      <c r="I65" s="81">
        <v>0</v>
      </c>
      <c r="K65" s="81">
        <v>200000</v>
      </c>
      <c r="M65" s="81">
        <v>9029950285</v>
      </c>
      <c r="O65" s="81">
        <v>10183441841</v>
      </c>
      <c r="Q65" s="81">
        <v>-1153491556</v>
      </c>
    </row>
    <row r="66" spans="1:17" ht="18.75" x14ac:dyDescent="0.2">
      <c r="A66" s="81" t="s">
        <v>30</v>
      </c>
      <c r="C66" s="81">
        <v>0</v>
      </c>
      <c r="E66" s="81">
        <v>0</v>
      </c>
      <c r="G66" s="81">
        <v>0</v>
      </c>
      <c r="I66" s="81">
        <v>0</v>
      </c>
      <c r="K66" s="81">
        <v>2813984</v>
      </c>
      <c r="M66" s="81">
        <v>33061975343</v>
      </c>
      <c r="O66" s="81">
        <v>47214239681</v>
      </c>
      <c r="Q66" s="81">
        <v>-14152264338</v>
      </c>
    </row>
    <row r="67" spans="1:17" ht="18.75" x14ac:dyDescent="0.2">
      <c r="A67" s="81" t="s">
        <v>169</v>
      </c>
      <c r="C67" s="81">
        <v>0</v>
      </c>
      <c r="E67" s="81">
        <v>0</v>
      </c>
      <c r="G67" s="81">
        <v>0</v>
      </c>
      <c r="I67" s="81">
        <v>0</v>
      </c>
      <c r="K67" s="81">
        <v>250000</v>
      </c>
      <c r="M67" s="81">
        <v>13424346673</v>
      </c>
      <c r="O67" s="81">
        <v>14586854893</v>
      </c>
      <c r="Q67" s="81">
        <v>-1162508220</v>
      </c>
    </row>
    <row r="68" spans="1:17" ht="18.75" x14ac:dyDescent="0.2">
      <c r="A68" s="81" t="s">
        <v>74</v>
      </c>
      <c r="C68" s="81">
        <v>0</v>
      </c>
      <c r="E68" s="81">
        <v>0</v>
      </c>
      <c r="G68" s="81">
        <v>0</v>
      </c>
      <c r="I68" s="81">
        <v>0</v>
      </c>
      <c r="K68" s="81">
        <v>707607</v>
      </c>
      <c r="M68" s="81">
        <v>31750471762</v>
      </c>
      <c r="O68" s="81">
        <v>31533081638</v>
      </c>
      <c r="Q68" s="81">
        <v>217390124</v>
      </c>
    </row>
    <row r="69" spans="1:17" ht="18.75" x14ac:dyDescent="0.2">
      <c r="A69" s="81" t="s">
        <v>51</v>
      </c>
      <c r="C69" s="81">
        <v>0</v>
      </c>
      <c r="E69" s="81">
        <v>0</v>
      </c>
      <c r="G69" s="81">
        <v>0</v>
      </c>
      <c r="I69" s="81">
        <v>0</v>
      </c>
      <c r="K69" s="81">
        <v>82063330</v>
      </c>
      <c r="M69" s="81">
        <v>119401527138</v>
      </c>
      <c r="O69" s="81">
        <v>118073381565</v>
      </c>
      <c r="Q69" s="81">
        <v>1328145573</v>
      </c>
    </row>
    <row r="70" spans="1:17" ht="18.75" x14ac:dyDescent="0.2">
      <c r="A70" s="81" t="s">
        <v>170</v>
      </c>
      <c r="C70" s="81">
        <v>0</v>
      </c>
      <c r="E70" s="81">
        <v>0</v>
      </c>
      <c r="G70" s="81">
        <v>0</v>
      </c>
      <c r="I70" s="81">
        <v>0</v>
      </c>
      <c r="K70" s="81">
        <v>7749300</v>
      </c>
      <c r="M70" s="81">
        <v>33215069166</v>
      </c>
      <c r="O70" s="81">
        <v>53954625186</v>
      </c>
      <c r="Q70" s="81">
        <v>-20739556020</v>
      </c>
    </row>
    <row r="71" spans="1:17" ht="18.75" x14ac:dyDescent="0.2">
      <c r="A71" s="81" t="s">
        <v>29</v>
      </c>
      <c r="C71" s="81">
        <v>0</v>
      </c>
      <c r="E71" s="81">
        <v>0</v>
      </c>
      <c r="G71" s="81">
        <v>0</v>
      </c>
      <c r="I71" s="81">
        <v>0</v>
      </c>
      <c r="K71" s="81">
        <v>346582</v>
      </c>
      <c r="M71" s="81">
        <v>76516191082</v>
      </c>
      <c r="O71" s="81">
        <v>67484617021</v>
      </c>
      <c r="Q71" s="81">
        <v>9031574061</v>
      </c>
    </row>
    <row r="72" spans="1:17" ht="18.75" x14ac:dyDescent="0.2">
      <c r="A72" s="81" t="s">
        <v>40</v>
      </c>
      <c r="C72" s="81">
        <v>0</v>
      </c>
      <c r="E72" s="81">
        <v>0</v>
      </c>
      <c r="G72" s="81">
        <v>0</v>
      </c>
      <c r="I72" s="81">
        <v>0</v>
      </c>
      <c r="K72" s="81">
        <v>4600001</v>
      </c>
      <c r="M72" s="81">
        <v>26937262919</v>
      </c>
      <c r="O72" s="81">
        <v>23346945402</v>
      </c>
      <c r="Q72" s="81">
        <v>3590317517</v>
      </c>
    </row>
    <row r="73" spans="1:17" ht="18.75" x14ac:dyDescent="0.2">
      <c r="A73" s="81" t="s">
        <v>34</v>
      </c>
      <c r="C73" s="81">
        <v>0</v>
      </c>
      <c r="E73" s="81">
        <v>0</v>
      </c>
      <c r="G73" s="81">
        <v>0</v>
      </c>
      <c r="I73" s="81">
        <v>0</v>
      </c>
      <c r="K73" s="81">
        <v>1000000</v>
      </c>
      <c r="M73" s="81">
        <v>6424256733</v>
      </c>
      <c r="O73" s="81">
        <v>5060200891</v>
      </c>
      <c r="Q73" s="81">
        <v>1364055842</v>
      </c>
    </row>
    <row r="74" spans="1:17" ht="18.75" x14ac:dyDescent="0.2">
      <c r="A74" s="81" t="s">
        <v>66</v>
      </c>
      <c r="C74" s="81">
        <v>0</v>
      </c>
      <c r="E74" s="81">
        <v>0</v>
      </c>
      <c r="G74" s="81">
        <v>0</v>
      </c>
      <c r="I74" s="81">
        <v>0</v>
      </c>
      <c r="K74" s="81">
        <v>800000</v>
      </c>
      <c r="M74" s="81">
        <v>14624463716</v>
      </c>
      <c r="O74" s="81">
        <v>11937872879</v>
      </c>
      <c r="Q74" s="81">
        <v>2686590837</v>
      </c>
    </row>
    <row r="75" spans="1:17" ht="18.75" x14ac:dyDescent="0.2">
      <c r="A75" s="81" t="s">
        <v>171</v>
      </c>
      <c r="C75" s="81">
        <v>0</v>
      </c>
      <c r="E75" s="81">
        <v>0</v>
      </c>
      <c r="G75" s="81">
        <v>0</v>
      </c>
      <c r="I75" s="81">
        <v>0</v>
      </c>
      <c r="K75" s="81">
        <v>253000</v>
      </c>
      <c r="M75" s="81">
        <v>15752339843</v>
      </c>
      <c r="O75" s="81">
        <v>17155730926</v>
      </c>
      <c r="Q75" s="81">
        <v>-1403391083</v>
      </c>
    </row>
    <row r="76" spans="1:17" ht="18.75" x14ac:dyDescent="0.2">
      <c r="A76" s="81" t="s">
        <v>47</v>
      </c>
      <c r="C76" s="81">
        <v>0</v>
      </c>
      <c r="E76" s="81">
        <v>0</v>
      </c>
      <c r="G76" s="81">
        <v>0</v>
      </c>
      <c r="I76" s="81">
        <v>0</v>
      </c>
      <c r="K76" s="81">
        <v>16971539</v>
      </c>
      <c r="M76" s="81">
        <v>107899337007</v>
      </c>
      <c r="O76" s="81">
        <v>74271294593</v>
      </c>
      <c r="Q76" s="81">
        <v>33628042414</v>
      </c>
    </row>
    <row r="77" spans="1:17" ht="18.75" x14ac:dyDescent="0.2">
      <c r="A77" s="81" t="s">
        <v>172</v>
      </c>
      <c r="C77" s="81">
        <v>0</v>
      </c>
      <c r="E77" s="81">
        <v>0</v>
      </c>
      <c r="G77" s="81">
        <v>0</v>
      </c>
      <c r="I77" s="81">
        <v>0</v>
      </c>
      <c r="K77" s="81">
        <v>400000</v>
      </c>
      <c r="M77" s="81">
        <v>1923287941</v>
      </c>
      <c r="O77" s="81">
        <v>1710084096</v>
      </c>
      <c r="Q77" s="81">
        <v>213203845</v>
      </c>
    </row>
    <row r="78" spans="1:17" ht="18.75" x14ac:dyDescent="0.2">
      <c r="A78" s="81" t="s">
        <v>173</v>
      </c>
      <c r="C78" s="81">
        <v>0</v>
      </c>
      <c r="E78" s="81">
        <v>0</v>
      </c>
      <c r="G78" s="81">
        <v>0</v>
      </c>
      <c r="I78" s="81">
        <v>0</v>
      </c>
      <c r="K78" s="81">
        <v>78000000</v>
      </c>
      <c r="M78" s="81">
        <v>116392536000</v>
      </c>
      <c r="O78" s="81">
        <v>116392538064</v>
      </c>
      <c r="Q78" s="81">
        <v>-2064</v>
      </c>
    </row>
    <row r="79" spans="1:17" ht="18.75" x14ac:dyDescent="0.2">
      <c r="A79" s="81" t="s">
        <v>63</v>
      </c>
      <c r="C79" s="81">
        <v>0</v>
      </c>
      <c r="E79" s="81">
        <v>0</v>
      </c>
      <c r="G79" s="81">
        <v>0</v>
      </c>
      <c r="I79" s="81">
        <v>0</v>
      </c>
      <c r="K79" s="81">
        <v>58848045</v>
      </c>
      <c r="M79" s="81">
        <v>95155447447</v>
      </c>
      <c r="O79" s="81">
        <v>88226376916</v>
      </c>
      <c r="Q79" s="81">
        <v>6929070531</v>
      </c>
    </row>
    <row r="80" spans="1:17" ht="18.75" x14ac:dyDescent="0.2">
      <c r="A80" s="81" t="s">
        <v>175</v>
      </c>
      <c r="C80" s="81">
        <v>0</v>
      </c>
      <c r="E80" s="81">
        <v>0</v>
      </c>
      <c r="G80" s="81">
        <v>0</v>
      </c>
      <c r="I80" s="81">
        <v>0</v>
      </c>
      <c r="K80" s="81">
        <v>348493</v>
      </c>
      <c r="M80" s="81">
        <v>62842512137</v>
      </c>
      <c r="O80" s="81">
        <v>60181436092</v>
      </c>
      <c r="Q80" s="81">
        <v>2661076045</v>
      </c>
    </row>
    <row r="81" spans="1:17" ht="18.75" x14ac:dyDescent="0.2">
      <c r="A81" s="81" t="s">
        <v>27</v>
      </c>
      <c r="C81" s="81">
        <v>0</v>
      </c>
      <c r="E81" s="81">
        <v>0</v>
      </c>
      <c r="G81" s="81">
        <v>0</v>
      </c>
      <c r="I81" s="81">
        <v>0</v>
      </c>
      <c r="K81" s="81">
        <v>117263</v>
      </c>
      <c r="M81" s="81">
        <v>7007273075</v>
      </c>
      <c r="O81" s="81">
        <v>6944987051</v>
      </c>
      <c r="Q81" s="81">
        <v>62286024</v>
      </c>
    </row>
    <row r="82" spans="1:17" ht="18.75" x14ac:dyDescent="0.2">
      <c r="A82" s="81" t="s">
        <v>68</v>
      </c>
      <c r="C82" s="81">
        <v>0</v>
      </c>
      <c r="E82" s="81">
        <v>0</v>
      </c>
      <c r="G82" s="81">
        <v>0</v>
      </c>
      <c r="I82" s="81">
        <v>0</v>
      </c>
      <c r="K82" s="81">
        <v>3790285</v>
      </c>
      <c r="M82" s="81">
        <v>23000250490</v>
      </c>
      <c r="O82" s="81">
        <v>26987813127</v>
      </c>
      <c r="Q82" s="81">
        <v>-3987562637</v>
      </c>
    </row>
    <row r="83" spans="1:17" ht="18.75" x14ac:dyDescent="0.2">
      <c r="A83" s="81" t="s">
        <v>176</v>
      </c>
      <c r="C83" s="81">
        <v>0</v>
      </c>
      <c r="E83" s="81">
        <v>0</v>
      </c>
      <c r="G83" s="81">
        <v>0</v>
      </c>
      <c r="I83" s="81">
        <v>0</v>
      </c>
      <c r="K83" s="81">
        <v>450000</v>
      </c>
      <c r="M83" s="81">
        <v>5676522557</v>
      </c>
      <c r="O83" s="81">
        <v>2627486970</v>
      </c>
      <c r="Q83" s="81">
        <v>3049035587</v>
      </c>
    </row>
    <row r="84" spans="1:17" ht="18.75" x14ac:dyDescent="0.2">
      <c r="A84" s="81" t="s">
        <v>42</v>
      </c>
      <c r="C84" s="81">
        <v>0</v>
      </c>
      <c r="E84" s="81">
        <v>0</v>
      </c>
      <c r="G84" s="81">
        <v>0</v>
      </c>
      <c r="I84" s="81">
        <v>0</v>
      </c>
      <c r="K84" s="81">
        <v>600000</v>
      </c>
      <c r="M84" s="81">
        <v>2270012600</v>
      </c>
      <c r="O84" s="81">
        <v>2122950812</v>
      </c>
      <c r="Q84" s="81">
        <v>147061788</v>
      </c>
    </row>
    <row r="85" spans="1:17" ht="18.75" x14ac:dyDescent="0.2">
      <c r="A85" s="81" t="s">
        <v>177</v>
      </c>
      <c r="C85" s="81">
        <v>0</v>
      </c>
      <c r="E85" s="81">
        <v>0</v>
      </c>
      <c r="G85" s="81">
        <v>0</v>
      </c>
      <c r="I85" s="81">
        <v>0</v>
      </c>
      <c r="K85" s="81">
        <v>1000000</v>
      </c>
      <c r="M85" s="81">
        <v>23172367282</v>
      </c>
      <c r="O85" s="81">
        <v>26203624342</v>
      </c>
      <c r="Q85" s="81">
        <v>-3031257060</v>
      </c>
    </row>
    <row r="86" spans="1:17" ht="18.75" x14ac:dyDescent="0.2">
      <c r="A86" s="81" t="s">
        <v>44</v>
      </c>
      <c r="C86" s="81">
        <v>0</v>
      </c>
      <c r="E86" s="81">
        <v>0</v>
      </c>
      <c r="G86" s="81">
        <v>0</v>
      </c>
      <c r="I86" s="81">
        <v>0</v>
      </c>
      <c r="K86" s="81">
        <v>864160</v>
      </c>
      <c r="M86" s="81">
        <v>14551216117</v>
      </c>
      <c r="O86" s="81">
        <v>13083206535</v>
      </c>
      <c r="Q86" s="81">
        <v>1468009582</v>
      </c>
    </row>
    <row r="87" spans="1:17" ht="18.75" x14ac:dyDescent="0.2">
      <c r="A87" s="81" t="s">
        <v>31</v>
      </c>
      <c r="C87" s="81">
        <v>0</v>
      </c>
      <c r="E87" s="81">
        <v>0</v>
      </c>
      <c r="G87" s="81">
        <v>0</v>
      </c>
      <c r="I87" s="81">
        <v>0</v>
      </c>
      <c r="K87" s="81">
        <v>257987</v>
      </c>
      <c r="M87" s="81">
        <v>12393828631</v>
      </c>
      <c r="O87" s="81">
        <v>13003568065</v>
      </c>
      <c r="Q87" s="81">
        <v>-609739434</v>
      </c>
    </row>
    <row r="88" spans="1:17" ht="18.75" x14ac:dyDescent="0.2">
      <c r="A88" s="81" t="s">
        <v>61</v>
      </c>
      <c r="C88" s="81">
        <v>0</v>
      </c>
      <c r="E88" s="81">
        <v>0</v>
      </c>
      <c r="G88" s="81">
        <v>0</v>
      </c>
      <c r="I88" s="81">
        <v>0</v>
      </c>
      <c r="K88" s="81">
        <v>400000</v>
      </c>
      <c r="M88" s="81">
        <v>811144812</v>
      </c>
      <c r="O88" s="81">
        <v>827612271</v>
      </c>
      <c r="Q88" s="81">
        <v>-16467459</v>
      </c>
    </row>
    <row r="89" spans="1:17" ht="18.75" x14ac:dyDescent="0.2">
      <c r="A89" s="81" t="s">
        <v>25</v>
      </c>
      <c r="C89" s="81">
        <v>0</v>
      </c>
      <c r="E89" s="81">
        <v>0</v>
      </c>
      <c r="G89" s="81">
        <v>0</v>
      </c>
      <c r="I89" s="81">
        <v>0</v>
      </c>
      <c r="K89" s="81">
        <v>150000</v>
      </c>
      <c r="M89" s="81">
        <v>2542731123</v>
      </c>
      <c r="O89" s="81">
        <v>2545143770</v>
      </c>
      <c r="Q89" s="81">
        <v>-2412647</v>
      </c>
    </row>
    <row r="90" spans="1:17" ht="18.75" x14ac:dyDescent="0.2">
      <c r="A90" s="81" t="s">
        <v>178</v>
      </c>
      <c r="C90" s="81">
        <v>0</v>
      </c>
      <c r="E90" s="81">
        <v>0</v>
      </c>
      <c r="G90" s="81">
        <v>0</v>
      </c>
      <c r="I90" s="81">
        <v>0</v>
      </c>
      <c r="K90" s="81">
        <v>3600000</v>
      </c>
      <c r="M90" s="81">
        <v>16375383344</v>
      </c>
      <c r="O90" s="81">
        <v>14672077235</v>
      </c>
      <c r="Q90" s="81">
        <v>1703306109</v>
      </c>
    </row>
    <row r="91" spans="1:17" ht="18.75" x14ac:dyDescent="0.2">
      <c r="A91" s="81" t="s">
        <v>60</v>
      </c>
      <c r="C91" s="81">
        <v>0</v>
      </c>
      <c r="E91" s="81">
        <v>0</v>
      </c>
      <c r="G91" s="81">
        <v>0</v>
      </c>
      <c r="I91" s="81">
        <v>0</v>
      </c>
      <c r="K91" s="81">
        <v>1</v>
      </c>
      <c r="M91" s="81">
        <v>1</v>
      </c>
      <c r="O91" s="81">
        <v>7083</v>
      </c>
      <c r="Q91" s="81">
        <v>-7082</v>
      </c>
    </row>
    <row r="92" spans="1:17" ht="18.75" x14ac:dyDescent="0.2">
      <c r="A92" s="81" t="s">
        <v>54</v>
      </c>
      <c r="C92" s="81">
        <v>0</v>
      </c>
      <c r="E92" s="81">
        <v>0</v>
      </c>
      <c r="G92" s="81">
        <v>0</v>
      </c>
      <c r="I92" s="81">
        <v>0</v>
      </c>
      <c r="K92" s="81">
        <v>7200000</v>
      </c>
      <c r="M92" s="81">
        <v>29211372144</v>
      </c>
      <c r="O92" s="81">
        <v>33699990462</v>
      </c>
      <c r="Q92" s="81">
        <v>-4488618318</v>
      </c>
    </row>
    <row r="93" spans="1:17" ht="18.75" x14ac:dyDescent="0.2">
      <c r="A93" s="81" t="s">
        <v>179</v>
      </c>
      <c r="C93" s="81">
        <v>0</v>
      </c>
      <c r="E93" s="81">
        <v>0</v>
      </c>
      <c r="G93" s="81">
        <v>0</v>
      </c>
      <c r="I93" s="81">
        <v>0</v>
      </c>
      <c r="K93" s="81">
        <v>1946666</v>
      </c>
      <c r="M93" s="81">
        <v>21165444773</v>
      </c>
      <c r="O93" s="81">
        <v>40006940468</v>
      </c>
      <c r="Q93" s="81">
        <v>-18841495695</v>
      </c>
    </row>
    <row r="94" spans="1:17" ht="18.75" x14ac:dyDescent="0.2">
      <c r="A94" s="81" t="s">
        <v>180</v>
      </c>
      <c r="C94" s="81">
        <v>0</v>
      </c>
      <c r="E94" s="81">
        <v>0</v>
      </c>
      <c r="G94" s="81">
        <v>0</v>
      </c>
      <c r="I94" s="81">
        <v>0</v>
      </c>
      <c r="K94" s="81">
        <v>5120</v>
      </c>
      <c r="M94" s="81">
        <v>19554000</v>
      </c>
      <c r="O94" s="81">
        <v>16769008</v>
      </c>
      <c r="Q94" s="81">
        <v>2784992</v>
      </c>
    </row>
    <row r="95" spans="1:17" ht="18.75" x14ac:dyDescent="0.2">
      <c r="A95" s="81" t="s">
        <v>181</v>
      </c>
      <c r="C95" s="81">
        <v>0</v>
      </c>
      <c r="E95" s="81">
        <v>0</v>
      </c>
      <c r="G95" s="81">
        <v>0</v>
      </c>
      <c r="I95" s="81">
        <v>0</v>
      </c>
      <c r="K95" s="81">
        <v>5445814</v>
      </c>
      <c r="M95" s="81">
        <v>79164112013</v>
      </c>
      <c r="O95" s="81">
        <v>79164112013</v>
      </c>
      <c r="Q95" s="81">
        <v>0</v>
      </c>
    </row>
    <row r="96" spans="1:17" ht="18.75" x14ac:dyDescent="0.2">
      <c r="A96" s="81" t="s">
        <v>58</v>
      </c>
      <c r="C96" s="81">
        <v>0</v>
      </c>
      <c r="E96" s="81">
        <v>0</v>
      </c>
      <c r="G96" s="81">
        <v>0</v>
      </c>
      <c r="I96" s="81">
        <v>0</v>
      </c>
      <c r="K96" s="81">
        <v>8060373</v>
      </c>
      <c r="M96" s="81">
        <v>26001109115</v>
      </c>
      <c r="O96" s="81">
        <v>21196487462</v>
      </c>
      <c r="Q96" s="81">
        <v>4804621653</v>
      </c>
    </row>
    <row r="97" spans="1:17" ht="18.75" x14ac:dyDescent="0.2">
      <c r="A97" s="81" t="s">
        <v>53</v>
      </c>
      <c r="C97" s="81">
        <v>0</v>
      </c>
      <c r="E97" s="81">
        <v>0</v>
      </c>
      <c r="G97" s="81">
        <v>0</v>
      </c>
      <c r="I97" s="81">
        <v>0</v>
      </c>
      <c r="K97" s="81">
        <v>6587068</v>
      </c>
      <c r="M97" s="81">
        <v>66203252091</v>
      </c>
      <c r="O97" s="81">
        <v>50484292707</v>
      </c>
      <c r="Q97" s="81">
        <v>15718959384</v>
      </c>
    </row>
    <row r="98" spans="1:17" ht="18.75" x14ac:dyDescent="0.2">
      <c r="A98" s="81" t="s">
        <v>182</v>
      </c>
      <c r="C98" s="81">
        <v>0</v>
      </c>
      <c r="E98" s="81">
        <v>0</v>
      </c>
      <c r="G98" s="81">
        <v>0</v>
      </c>
      <c r="I98" s="81">
        <v>0</v>
      </c>
      <c r="K98" s="81">
        <v>1300000</v>
      </c>
      <c r="M98" s="81">
        <v>9954516375</v>
      </c>
      <c r="O98" s="81">
        <v>14620546775</v>
      </c>
      <c r="Q98" s="81">
        <v>-4666030400</v>
      </c>
    </row>
    <row r="99" spans="1:17" ht="18.75" x14ac:dyDescent="0.2">
      <c r="A99" s="82" t="s">
        <v>186</v>
      </c>
      <c r="C99" s="82">
        <v>0</v>
      </c>
      <c r="E99" s="82">
        <v>0</v>
      </c>
      <c r="G99" s="82">
        <v>0</v>
      </c>
      <c r="I99" s="82">
        <v>0</v>
      </c>
      <c r="K99" s="82">
        <v>99905</v>
      </c>
      <c r="M99" s="82">
        <v>99886892220</v>
      </c>
      <c r="O99" s="82">
        <v>99905025003</v>
      </c>
      <c r="Q99" s="82">
        <v>-18132783</v>
      </c>
    </row>
    <row r="100" spans="1:17" ht="21.75" thickBot="1" x14ac:dyDescent="0.25">
      <c r="A100" s="18" t="s">
        <v>76</v>
      </c>
      <c r="C100" s="83">
        <f>SUM(C8:C99)</f>
        <v>27300158</v>
      </c>
      <c r="E100" s="83">
        <f>SUM(E8:E99)</f>
        <v>269612313768</v>
      </c>
      <c r="G100" s="83">
        <f>SUM(G8:G99)</f>
        <v>269020643978</v>
      </c>
      <c r="I100" s="83">
        <f>SUM(I8:I99)</f>
        <v>591669790</v>
      </c>
      <c r="K100" s="83">
        <f>SUM(K8:K99)</f>
        <v>607542845</v>
      </c>
      <c r="M100" s="83">
        <f>SUM(M8:M99)</f>
        <v>3481311411226</v>
      </c>
      <c r="O100" s="83">
        <f>SUM(O8:O99)</f>
        <v>3335634282985</v>
      </c>
      <c r="Q100" s="83">
        <f>SUM(Q8:Q99)</f>
        <v>145677128241</v>
      </c>
    </row>
    <row r="101" spans="1:17" ht="13.5" thickTop="1" x14ac:dyDescent="0.2">
      <c r="Q101" s="100"/>
    </row>
    <row r="102" spans="1:17" x14ac:dyDescent="0.2">
      <c r="Q102" s="100"/>
    </row>
    <row r="103" spans="1:17" x14ac:dyDescent="0.2">
      <c r="O103" s="101"/>
      <c r="Q103" s="100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V46"/>
  <sheetViews>
    <sheetView rightToLeft="1" view="pageBreakPreview" zoomScaleNormal="100" zoomScaleSheetLayoutView="100" workbookViewId="0">
      <selection activeCell="Z15" sqref="Z15"/>
    </sheetView>
  </sheetViews>
  <sheetFormatPr defaultRowHeight="12.75" x14ac:dyDescent="0.2"/>
  <cols>
    <col min="1" max="1" width="44" bestFit="1" customWidth="1"/>
    <col min="2" max="2" width="1" customWidth="1"/>
    <col min="3" max="3" width="11" bestFit="1" customWidth="1"/>
    <col min="4" max="4" width="1.28515625" customWidth="1"/>
    <col min="5" max="5" width="11" style="29" bestFit="1" customWidth="1"/>
    <col min="6" max="6" width="1.28515625" style="29" customWidth="1"/>
    <col min="7" max="7" width="10.28515625" style="29" bestFit="1" customWidth="1"/>
    <col min="8" max="8" width="1.28515625" style="29" customWidth="1"/>
    <col min="9" max="9" width="13.85546875" style="29" bestFit="1" customWidth="1"/>
    <col min="10" max="10" width="1.28515625" style="29" customWidth="1"/>
    <col min="11" max="11" width="16.42578125" style="29" bestFit="1" customWidth="1"/>
    <col min="12" max="12" width="1.28515625" style="29" customWidth="1"/>
    <col min="13" max="13" width="15.5703125" style="29" customWidth="1"/>
    <col min="14" max="14" width="1.28515625" style="29" customWidth="1"/>
    <col min="15" max="15" width="11" style="29" bestFit="1" customWidth="1"/>
    <col min="16" max="16" width="1.28515625" style="29" customWidth="1"/>
    <col min="17" max="17" width="12" style="29" bestFit="1" customWidth="1"/>
    <col min="18" max="18" width="1.28515625" style="29" customWidth="1"/>
    <col min="19" max="19" width="15.85546875" style="29" bestFit="1" customWidth="1"/>
    <col min="20" max="20" width="1.28515625" style="29" customWidth="1"/>
    <col min="21" max="21" width="17.7109375" style="29" bestFit="1" customWidth="1"/>
    <col min="22" max="22" width="15" bestFit="1" customWidth="1"/>
  </cols>
  <sheetData>
    <row r="1" spans="1:22" ht="29.1" customHeigh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22" ht="21.75" customHeight="1" x14ac:dyDescent="0.2">
      <c r="A2" s="102" t="s">
        <v>111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2" ht="21.75" customHeight="1" x14ac:dyDescent="0.2">
      <c r="A3" s="102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</row>
    <row r="4" spans="1:22" ht="7.35" customHeight="1" x14ac:dyDescent="0.2"/>
    <row r="5" spans="1:22" ht="14.45" customHeight="1" x14ac:dyDescent="0.2">
      <c r="A5" s="15" t="s">
        <v>246</v>
      </c>
      <c r="B5" s="15"/>
      <c r="D5" s="15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</row>
    <row r="6" spans="1:22" ht="7.35" customHeight="1" x14ac:dyDescent="0.2"/>
    <row r="7" spans="1:22" ht="14.45" customHeight="1" x14ac:dyDescent="0.2">
      <c r="C7" s="103" t="s">
        <v>128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U7" s="2" t="s">
        <v>129</v>
      </c>
    </row>
    <row r="8" spans="1:22" ht="42" x14ac:dyDescent="0.2">
      <c r="A8" s="14" t="s">
        <v>247</v>
      </c>
      <c r="C8" s="14" t="s">
        <v>79</v>
      </c>
      <c r="D8" s="3"/>
      <c r="E8" s="27" t="s">
        <v>13</v>
      </c>
      <c r="F8" s="63"/>
      <c r="G8" s="14" t="s">
        <v>78</v>
      </c>
      <c r="H8" s="63"/>
      <c r="I8" s="14" t="s">
        <v>248</v>
      </c>
      <c r="J8" s="63"/>
      <c r="K8" s="14" t="s">
        <v>249</v>
      </c>
      <c r="L8" s="63"/>
      <c r="M8" s="14" t="s">
        <v>250</v>
      </c>
      <c r="N8" s="63"/>
      <c r="O8" s="14" t="s">
        <v>251</v>
      </c>
      <c r="P8" s="63"/>
      <c r="Q8" s="14" t="s">
        <v>252</v>
      </c>
      <c r="R8" s="63"/>
      <c r="S8" s="14" t="s">
        <v>253</v>
      </c>
      <c r="U8" s="14" t="s">
        <v>253</v>
      </c>
    </row>
    <row r="9" spans="1:22" ht="21.75" customHeight="1" x14ac:dyDescent="0.2">
      <c r="A9" s="26" t="s">
        <v>84</v>
      </c>
      <c r="B9" s="23"/>
      <c r="C9" s="24" t="s">
        <v>88</v>
      </c>
      <c r="E9" s="66">
        <v>81667000</v>
      </c>
      <c r="G9" s="59">
        <v>1250</v>
      </c>
      <c r="I9" s="59">
        <f>VLOOKUP(A9,[1]Sheet2!$A:$D,4,0)</f>
        <v>975000000</v>
      </c>
      <c r="K9" s="59">
        <f>VLOOKUP(A9,[1]Sheet2!$A:$E,5,0)</f>
        <v>10642054000</v>
      </c>
      <c r="M9" s="59">
        <f>VLOOKUP(A9,[1]Sheet2!$A:$F,6,0)</f>
        <v>99186765396</v>
      </c>
      <c r="O9" s="59">
        <f>VLOOKUP(A9,[1]Sheet2!$A:$G,7,0)</f>
        <v>43077279</v>
      </c>
      <c r="Q9" s="59">
        <f>VLOOKUP(A9,[1]Sheet2!$A:$H,8,0)</f>
        <v>428262500</v>
      </c>
      <c r="S9" s="59">
        <v>-3867462425</v>
      </c>
      <c r="U9" s="59">
        <v>-3867462425</v>
      </c>
      <c r="V9" s="16"/>
    </row>
    <row r="10" spans="1:22" ht="21.75" customHeight="1" x14ac:dyDescent="0.2">
      <c r="A10" s="26" t="s">
        <v>93</v>
      </c>
      <c r="B10" s="23"/>
      <c r="C10" s="25" t="s">
        <v>94</v>
      </c>
      <c r="E10" s="66">
        <v>5808000</v>
      </c>
      <c r="G10" s="66">
        <v>500</v>
      </c>
      <c r="I10" s="66">
        <f>VLOOKUP(A10,[1]Sheet2!$A:$D,4,0)</f>
        <v>11616000</v>
      </c>
      <c r="K10" s="66">
        <f>VLOOKUP(A10,[1]Sheet2!$A:$E,5,0)</f>
        <v>194280001</v>
      </c>
      <c r="M10" s="66">
        <f>VLOOKUP(A10,[1]Sheet2!$A:$F,6,0)</f>
        <v>0</v>
      </c>
      <c r="O10" s="66">
        <f>VLOOKUP(A10,[1]Sheet2!$A:$G,7,0)</f>
        <v>2972</v>
      </c>
      <c r="Q10" s="66">
        <f>VLOOKUP(A10,[1]Sheet2!$A:$H,8,0)</f>
        <v>0</v>
      </c>
      <c r="S10" s="66">
        <v>182661028</v>
      </c>
      <c r="U10" s="66">
        <v>182661028</v>
      </c>
      <c r="V10" s="16"/>
    </row>
    <row r="11" spans="1:22" ht="21.75" customHeight="1" x14ac:dyDescent="0.2">
      <c r="A11" s="26" t="s">
        <v>90</v>
      </c>
      <c r="B11" s="23"/>
      <c r="C11" s="25" t="s">
        <v>88</v>
      </c>
      <c r="E11" s="66">
        <v>2579000</v>
      </c>
      <c r="G11" s="66">
        <v>5000</v>
      </c>
      <c r="I11" s="66">
        <f>VLOOKUP(A11,[1]Sheet2!$A:$D,4,0)</f>
        <v>0</v>
      </c>
      <c r="K11" s="66">
        <f>VLOOKUP(A11,[1]Sheet2!$A:$E,5,0)</f>
        <v>461220000</v>
      </c>
      <c r="M11" s="66">
        <f>VLOOKUP(A11,[1]Sheet2!$A:$F,6,0)</f>
        <v>12376933970</v>
      </c>
      <c r="O11" s="66">
        <f>VLOOKUP(A11,[1]Sheet2!$A:$G,7,0)</f>
        <v>6270000</v>
      </c>
      <c r="Q11" s="66">
        <f>VLOOKUP(A11,[1]Sheet2!$A:$H,8,0)</f>
        <v>62700000</v>
      </c>
      <c r="S11" s="66">
        <v>624286030</v>
      </c>
      <c r="U11" s="66">
        <v>624286030</v>
      </c>
      <c r="V11" s="16"/>
    </row>
    <row r="12" spans="1:22" ht="21.75" customHeight="1" x14ac:dyDescent="0.2">
      <c r="A12" s="26" t="s">
        <v>89</v>
      </c>
      <c r="C12" s="25" t="s">
        <v>88</v>
      </c>
      <c r="E12" s="66">
        <v>81179000</v>
      </c>
      <c r="G12" s="66">
        <v>1350</v>
      </c>
      <c r="I12" s="66">
        <f>VLOOKUP(A12,[1]Sheet2!$A:$D,4,0)</f>
        <v>405895000</v>
      </c>
      <c r="K12" s="66">
        <f>VLOOKUP(A12,[1]Sheet2!$A:$E,5,0)</f>
        <v>5530378435</v>
      </c>
      <c r="M12" s="66">
        <f>VLOOKUP(A12,[1]Sheet2!$A:$F,6,0)</f>
        <v>0</v>
      </c>
      <c r="O12" s="66">
        <f>VLOOKUP(A12,[1]Sheet2!$A:$G,7,0)</f>
        <v>104191</v>
      </c>
      <c r="Q12" s="66">
        <f>VLOOKUP(A12,[1]Sheet2!$A:$H,8,0)</f>
        <v>0</v>
      </c>
      <c r="S12" s="66">
        <v>5124379244</v>
      </c>
      <c r="U12" s="66">
        <v>8728616707</v>
      </c>
      <c r="V12" s="16"/>
    </row>
    <row r="13" spans="1:22" ht="21.75" customHeight="1" x14ac:dyDescent="0.2">
      <c r="A13" s="26" t="s">
        <v>144</v>
      </c>
      <c r="B13" s="23"/>
      <c r="C13" s="25" t="s">
        <v>87</v>
      </c>
      <c r="E13" s="66">
        <v>0</v>
      </c>
      <c r="G13" s="66">
        <v>0</v>
      </c>
      <c r="I13" s="66">
        <v>0</v>
      </c>
      <c r="K13" s="66">
        <v>0</v>
      </c>
      <c r="M13" s="66">
        <v>0</v>
      </c>
      <c r="O13" s="66">
        <v>0</v>
      </c>
      <c r="Q13" s="66">
        <v>0</v>
      </c>
      <c r="S13" s="66">
        <v>0</v>
      </c>
      <c r="U13" s="66">
        <v>-476069747</v>
      </c>
      <c r="V13" s="16"/>
    </row>
    <row r="14" spans="1:22" ht="21.75" customHeight="1" x14ac:dyDescent="0.2">
      <c r="A14" s="26" t="s">
        <v>174</v>
      </c>
      <c r="B14" s="23"/>
      <c r="C14" s="25" t="s">
        <v>87</v>
      </c>
      <c r="E14" s="66">
        <v>0</v>
      </c>
      <c r="G14" s="66">
        <v>0</v>
      </c>
      <c r="I14" s="66">
        <v>0</v>
      </c>
      <c r="K14" s="66">
        <v>0</v>
      </c>
      <c r="M14" s="66">
        <v>0</v>
      </c>
      <c r="O14" s="66">
        <v>0</v>
      </c>
      <c r="Q14" s="66">
        <v>0</v>
      </c>
      <c r="S14" s="66">
        <v>0</v>
      </c>
      <c r="U14" s="66">
        <v>-171900886</v>
      </c>
      <c r="V14" s="16"/>
    </row>
    <row r="15" spans="1:22" ht="21.75" customHeight="1" x14ac:dyDescent="0.2">
      <c r="A15" s="26" t="s">
        <v>136</v>
      </c>
      <c r="B15" s="23"/>
      <c r="C15" s="25" t="s">
        <v>87</v>
      </c>
      <c r="E15" s="66">
        <v>0</v>
      </c>
      <c r="G15" s="66">
        <v>0</v>
      </c>
      <c r="I15" s="66">
        <v>0</v>
      </c>
      <c r="K15" s="66">
        <v>0</v>
      </c>
      <c r="M15" s="66">
        <v>0</v>
      </c>
      <c r="O15" s="66">
        <v>0</v>
      </c>
      <c r="Q15" s="66">
        <v>0</v>
      </c>
      <c r="S15" s="66">
        <v>0</v>
      </c>
      <c r="U15" s="66">
        <v>-4888500</v>
      </c>
      <c r="V15" s="16"/>
    </row>
    <row r="16" spans="1:22" ht="21.75" customHeight="1" x14ac:dyDescent="0.2">
      <c r="A16" s="26" t="s">
        <v>265</v>
      </c>
      <c r="C16" s="25" t="s">
        <v>87</v>
      </c>
      <c r="E16" s="66">
        <v>0</v>
      </c>
      <c r="G16" s="66">
        <v>0</v>
      </c>
      <c r="I16" s="66">
        <v>0</v>
      </c>
      <c r="K16" s="66">
        <v>0</v>
      </c>
      <c r="M16" s="66">
        <v>0</v>
      </c>
      <c r="O16" s="66">
        <v>0</v>
      </c>
      <c r="Q16" s="66">
        <v>0</v>
      </c>
      <c r="S16" s="66">
        <v>0</v>
      </c>
      <c r="U16" s="66">
        <v>1169000740</v>
      </c>
      <c r="V16" s="16"/>
    </row>
    <row r="17" spans="1:22" ht="21.75" customHeight="1" x14ac:dyDescent="0.2">
      <c r="A17" s="26" t="s">
        <v>266</v>
      </c>
      <c r="C17" s="25" t="s">
        <v>87</v>
      </c>
      <c r="E17" s="66">
        <v>0</v>
      </c>
      <c r="G17" s="66">
        <v>0</v>
      </c>
      <c r="I17" s="66">
        <v>0</v>
      </c>
      <c r="K17" s="66">
        <v>0</v>
      </c>
      <c r="M17" s="66">
        <v>0</v>
      </c>
      <c r="O17" s="66">
        <v>0</v>
      </c>
      <c r="Q17" s="66">
        <v>0</v>
      </c>
      <c r="S17" s="66">
        <v>0</v>
      </c>
      <c r="U17" s="66">
        <v>576819933</v>
      </c>
      <c r="V17" s="16"/>
    </row>
    <row r="18" spans="1:22" ht="21.75" customHeight="1" x14ac:dyDescent="0.2">
      <c r="A18" s="26" t="s">
        <v>267</v>
      </c>
      <c r="C18" s="25" t="s">
        <v>87</v>
      </c>
      <c r="E18" s="66">
        <v>0</v>
      </c>
      <c r="G18" s="66">
        <v>0</v>
      </c>
      <c r="I18" s="66">
        <v>0</v>
      </c>
      <c r="K18" s="66">
        <v>0</v>
      </c>
      <c r="M18" s="66">
        <v>0</v>
      </c>
      <c r="O18" s="66">
        <v>0</v>
      </c>
      <c r="Q18" s="66">
        <v>0</v>
      </c>
      <c r="S18" s="66">
        <v>0</v>
      </c>
      <c r="U18" s="66">
        <v>932699509</v>
      </c>
      <c r="V18" s="16"/>
    </row>
    <row r="19" spans="1:22" ht="21.75" customHeight="1" x14ac:dyDescent="0.2">
      <c r="A19" s="26" t="s">
        <v>268</v>
      </c>
      <c r="C19" s="25" t="s">
        <v>87</v>
      </c>
      <c r="E19" s="66">
        <v>0</v>
      </c>
      <c r="G19" s="66">
        <v>0</v>
      </c>
      <c r="I19" s="66">
        <v>0</v>
      </c>
      <c r="K19" s="66">
        <v>0</v>
      </c>
      <c r="M19" s="66">
        <v>0</v>
      </c>
      <c r="O19" s="66">
        <v>0</v>
      </c>
      <c r="Q19" s="66">
        <v>0</v>
      </c>
      <c r="S19" s="66">
        <v>0</v>
      </c>
      <c r="U19" s="66">
        <v>66828610</v>
      </c>
      <c r="V19" s="16"/>
    </row>
    <row r="20" spans="1:22" ht="21.75" customHeight="1" x14ac:dyDescent="0.2">
      <c r="A20" s="26" t="s">
        <v>269</v>
      </c>
      <c r="C20" s="25" t="s">
        <v>87</v>
      </c>
      <c r="E20" s="66">
        <v>0</v>
      </c>
      <c r="G20" s="66">
        <v>0</v>
      </c>
      <c r="I20" s="66">
        <v>0</v>
      </c>
      <c r="K20" s="66">
        <v>0</v>
      </c>
      <c r="M20" s="66">
        <v>0</v>
      </c>
      <c r="O20" s="66">
        <v>0</v>
      </c>
      <c r="Q20" s="66">
        <v>0</v>
      </c>
      <c r="S20" s="66">
        <v>0</v>
      </c>
      <c r="U20" s="66">
        <v>636456708</v>
      </c>
      <c r="V20" s="16"/>
    </row>
    <row r="21" spans="1:22" ht="21.75" customHeight="1" x14ac:dyDescent="0.2">
      <c r="A21" s="26" t="s">
        <v>270</v>
      </c>
      <c r="C21" s="25" t="s">
        <v>87</v>
      </c>
      <c r="E21" s="66">
        <v>0</v>
      </c>
      <c r="G21" s="66">
        <v>0</v>
      </c>
      <c r="I21" s="66">
        <v>0</v>
      </c>
      <c r="K21" s="66">
        <v>0</v>
      </c>
      <c r="M21" s="66">
        <v>0</v>
      </c>
      <c r="O21" s="66">
        <v>0</v>
      </c>
      <c r="Q21" s="66">
        <v>0</v>
      </c>
      <c r="S21" s="66">
        <v>0</v>
      </c>
      <c r="U21" s="66">
        <v>760268789</v>
      </c>
      <c r="V21" s="16"/>
    </row>
    <row r="22" spans="1:22" ht="21.75" customHeight="1" x14ac:dyDescent="0.2">
      <c r="A22" s="26" t="s">
        <v>271</v>
      </c>
      <c r="C22" s="25" t="s">
        <v>87</v>
      </c>
      <c r="E22" s="66">
        <v>0</v>
      </c>
      <c r="G22" s="66">
        <v>0</v>
      </c>
      <c r="I22" s="66">
        <v>0</v>
      </c>
      <c r="K22" s="66">
        <v>0</v>
      </c>
      <c r="M22" s="66">
        <v>0</v>
      </c>
      <c r="O22" s="66">
        <v>0</v>
      </c>
      <c r="Q22" s="66">
        <v>0</v>
      </c>
      <c r="S22" s="66">
        <v>0</v>
      </c>
      <c r="U22" s="66">
        <v>6417019811</v>
      </c>
      <c r="V22" s="16"/>
    </row>
    <row r="23" spans="1:22" ht="21.75" customHeight="1" x14ac:dyDescent="0.2">
      <c r="A23" s="26" t="s">
        <v>272</v>
      </c>
      <c r="C23" s="25" t="s">
        <v>87</v>
      </c>
      <c r="E23" s="66">
        <v>0</v>
      </c>
      <c r="G23" s="66">
        <v>0</v>
      </c>
      <c r="I23" s="66">
        <v>0</v>
      </c>
      <c r="K23" s="66">
        <v>0</v>
      </c>
      <c r="M23" s="66">
        <v>0</v>
      </c>
      <c r="O23" s="66">
        <v>0</v>
      </c>
      <c r="Q23" s="66">
        <v>0</v>
      </c>
      <c r="S23" s="66">
        <v>0</v>
      </c>
      <c r="U23" s="66">
        <v>9271773187</v>
      </c>
      <c r="V23" s="16"/>
    </row>
    <row r="24" spans="1:22" ht="21.75" customHeight="1" x14ac:dyDescent="0.2">
      <c r="A24" s="26" t="s">
        <v>273</v>
      </c>
      <c r="C24" s="25" t="s">
        <v>87</v>
      </c>
      <c r="E24" s="66">
        <v>0</v>
      </c>
      <c r="G24" s="66">
        <v>0</v>
      </c>
      <c r="I24" s="66">
        <v>0</v>
      </c>
      <c r="K24" s="66">
        <v>0</v>
      </c>
      <c r="M24" s="66">
        <v>0</v>
      </c>
      <c r="O24" s="66">
        <v>0</v>
      </c>
      <c r="Q24" s="66">
        <v>0</v>
      </c>
      <c r="S24" s="66">
        <v>0</v>
      </c>
      <c r="U24" s="66">
        <v>404856291</v>
      </c>
      <c r="V24" s="19"/>
    </row>
    <row r="25" spans="1:22" ht="18.75" x14ac:dyDescent="0.2">
      <c r="A25" s="26" t="s">
        <v>274</v>
      </c>
      <c r="C25" s="25" t="s">
        <v>87</v>
      </c>
      <c r="E25" s="66">
        <v>0</v>
      </c>
      <c r="G25" s="66">
        <v>0</v>
      </c>
      <c r="I25" s="66">
        <v>0</v>
      </c>
      <c r="K25" s="66">
        <v>0</v>
      </c>
      <c r="M25" s="66">
        <v>0</v>
      </c>
      <c r="O25" s="66">
        <v>0</v>
      </c>
      <c r="Q25" s="66">
        <v>0</v>
      </c>
      <c r="S25" s="66">
        <v>0</v>
      </c>
      <c r="U25" s="66">
        <v>109998970</v>
      </c>
    </row>
    <row r="26" spans="1:22" ht="18.75" x14ac:dyDescent="0.2">
      <c r="A26" s="26" t="s">
        <v>275</v>
      </c>
      <c r="C26" s="25" t="s">
        <v>87</v>
      </c>
      <c r="E26" s="66">
        <v>0</v>
      </c>
      <c r="G26" s="66">
        <v>0</v>
      </c>
      <c r="I26" s="66">
        <v>0</v>
      </c>
      <c r="K26" s="66">
        <v>0</v>
      </c>
      <c r="M26" s="66">
        <v>0</v>
      </c>
      <c r="O26" s="66">
        <v>0</v>
      </c>
      <c r="Q26" s="66">
        <v>0</v>
      </c>
      <c r="S26" s="66">
        <v>0</v>
      </c>
      <c r="U26" s="66">
        <v>241595493</v>
      </c>
    </row>
    <row r="27" spans="1:22" ht="18.75" x14ac:dyDescent="0.2">
      <c r="A27" s="26" t="s">
        <v>137</v>
      </c>
      <c r="C27" s="25" t="s">
        <v>87</v>
      </c>
      <c r="E27" s="66">
        <v>0</v>
      </c>
      <c r="G27" s="66">
        <v>0</v>
      </c>
      <c r="I27" s="66">
        <v>0</v>
      </c>
      <c r="K27" s="66">
        <v>0</v>
      </c>
      <c r="M27" s="66">
        <v>0</v>
      </c>
      <c r="O27" s="66">
        <v>0</v>
      </c>
      <c r="Q27" s="66">
        <v>0</v>
      </c>
      <c r="S27" s="66">
        <v>0</v>
      </c>
      <c r="U27" s="66">
        <v>62918432</v>
      </c>
    </row>
    <row r="28" spans="1:22" ht="18.75" x14ac:dyDescent="0.2">
      <c r="A28" s="26" t="s">
        <v>276</v>
      </c>
      <c r="C28" s="25" t="s">
        <v>87</v>
      </c>
      <c r="E28" s="66">
        <v>0</v>
      </c>
      <c r="G28" s="66">
        <v>0</v>
      </c>
      <c r="I28" s="66">
        <v>0</v>
      </c>
      <c r="K28" s="66">
        <v>0</v>
      </c>
      <c r="M28" s="66">
        <v>0</v>
      </c>
      <c r="O28" s="66">
        <v>0</v>
      </c>
      <c r="Q28" s="66">
        <v>0</v>
      </c>
      <c r="S28" s="66">
        <v>0</v>
      </c>
      <c r="U28" s="66">
        <v>493763736</v>
      </c>
    </row>
    <row r="29" spans="1:22" ht="18.75" x14ac:dyDescent="0.2">
      <c r="A29" s="26" t="s">
        <v>147</v>
      </c>
      <c r="C29" s="25" t="s">
        <v>87</v>
      </c>
      <c r="E29" s="66">
        <v>0</v>
      </c>
      <c r="G29" s="66">
        <v>0</v>
      </c>
      <c r="I29" s="66">
        <v>0</v>
      </c>
      <c r="K29" s="66">
        <v>0</v>
      </c>
      <c r="M29" s="66">
        <v>0</v>
      </c>
      <c r="O29" s="66">
        <v>0</v>
      </c>
      <c r="Q29" s="66">
        <v>0</v>
      </c>
      <c r="S29" s="66">
        <v>0</v>
      </c>
      <c r="U29" s="66">
        <v>88839999</v>
      </c>
    </row>
    <row r="30" spans="1:22" ht="18.75" x14ac:dyDescent="0.2">
      <c r="A30" s="26" t="s">
        <v>277</v>
      </c>
      <c r="C30" s="25" t="s">
        <v>87</v>
      </c>
      <c r="E30" s="66">
        <v>0</v>
      </c>
      <c r="G30" s="66">
        <v>0</v>
      </c>
      <c r="I30" s="66">
        <v>0</v>
      </c>
      <c r="K30" s="66">
        <v>0</v>
      </c>
      <c r="M30" s="66">
        <v>0</v>
      </c>
      <c r="O30" s="66">
        <v>0</v>
      </c>
      <c r="Q30" s="66">
        <v>0</v>
      </c>
      <c r="S30" s="66">
        <v>0</v>
      </c>
      <c r="U30" s="66">
        <v>30520301</v>
      </c>
    </row>
    <row r="31" spans="1:22" ht="18.75" x14ac:dyDescent="0.2">
      <c r="A31" s="26" t="s">
        <v>278</v>
      </c>
      <c r="C31" s="25" t="s">
        <v>87</v>
      </c>
      <c r="E31" s="66">
        <v>0</v>
      </c>
      <c r="G31" s="66">
        <v>0</v>
      </c>
      <c r="I31" s="66">
        <v>0</v>
      </c>
      <c r="K31" s="66">
        <v>0</v>
      </c>
      <c r="M31" s="66">
        <v>0</v>
      </c>
      <c r="O31" s="66">
        <v>0</v>
      </c>
      <c r="Q31" s="66">
        <v>0</v>
      </c>
      <c r="S31" s="66">
        <v>0</v>
      </c>
      <c r="U31" s="66">
        <v>557920849</v>
      </c>
    </row>
    <row r="32" spans="1:22" ht="18.75" x14ac:dyDescent="0.2">
      <c r="A32" s="26" t="s">
        <v>279</v>
      </c>
      <c r="C32" s="25" t="s">
        <v>87</v>
      </c>
      <c r="E32" s="66">
        <v>0</v>
      </c>
      <c r="G32" s="66">
        <v>0</v>
      </c>
      <c r="I32" s="66">
        <v>0</v>
      </c>
      <c r="K32" s="66">
        <v>0</v>
      </c>
      <c r="M32" s="66">
        <v>0</v>
      </c>
      <c r="O32" s="66">
        <v>0</v>
      </c>
      <c r="Q32" s="66">
        <v>0</v>
      </c>
      <c r="S32" s="66">
        <v>0</v>
      </c>
      <c r="U32" s="66">
        <v>1148485819</v>
      </c>
    </row>
    <row r="33" spans="1:22" ht="18.75" x14ac:dyDescent="0.2">
      <c r="A33" s="26" t="s">
        <v>280</v>
      </c>
      <c r="C33" s="25" t="s">
        <v>87</v>
      </c>
      <c r="E33" s="66">
        <v>0</v>
      </c>
      <c r="G33" s="66">
        <v>0</v>
      </c>
      <c r="I33" s="66">
        <v>0</v>
      </c>
      <c r="K33" s="66">
        <v>0</v>
      </c>
      <c r="M33" s="66">
        <v>0</v>
      </c>
      <c r="O33" s="66">
        <v>0</v>
      </c>
      <c r="Q33" s="66">
        <v>0</v>
      </c>
      <c r="S33" s="66">
        <v>0</v>
      </c>
      <c r="U33" s="66">
        <v>1159870092</v>
      </c>
    </row>
    <row r="34" spans="1:22" ht="18.75" x14ac:dyDescent="0.2">
      <c r="A34" s="26" t="s">
        <v>281</v>
      </c>
      <c r="C34" s="25" t="s">
        <v>87</v>
      </c>
      <c r="E34" s="66">
        <v>0</v>
      </c>
      <c r="G34" s="66">
        <v>0</v>
      </c>
      <c r="I34" s="66">
        <v>0</v>
      </c>
      <c r="K34" s="66">
        <v>0</v>
      </c>
      <c r="M34" s="66">
        <v>0</v>
      </c>
      <c r="O34" s="66">
        <v>0</v>
      </c>
      <c r="Q34" s="66">
        <v>0</v>
      </c>
      <c r="S34" s="66">
        <v>0</v>
      </c>
      <c r="U34" s="66">
        <v>739780700</v>
      </c>
    </row>
    <row r="35" spans="1:22" ht="18.75" x14ac:dyDescent="0.2">
      <c r="A35" s="26" t="s">
        <v>282</v>
      </c>
      <c r="C35" s="25" t="s">
        <v>87</v>
      </c>
      <c r="E35" s="66">
        <v>0</v>
      </c>
      <c r="G35" s="66">
        <v>0</v>
      </c>
      <c r="I35" s="66">
        <v>0</v>
      </c>
      <c r="K35" s="66">
        <v>0</v>
      </c>
      <c r="M35" s="66">
        <v>0</v>
      </c>
      <c r="O35" s="66">
        <v>0</v>
      </c>
      <c r="Q35" s="66">
        <v>0</v>
      </c>
      <c r="S35" s="66">
        <v>0</v>
      </c>
      <c r="U35" s="66">
        <v>319852100</v>
      </c>
    </row>
    <row r="36" spans="1:22" ht="18.75" x14ac:dyDescent="0.2">
      <c r="A36" s="26" t="s">
        <v>283</v>
      </c>
      <c r="C36" s="25" t="s">
        <v>87</v>
      </c>
      <c r="E36" s="66">
        <v>0</v>
      </c>
      <c r="G36" s="66">
        <v>0</v>
      </c>
      <c r="I36" s="66">
        <v>0</v>
      </c>
      <c r="K36" s="66">
        <v>0</v>
      </c>
      <c r="M36" s="66">
        <v>0</v>
      </c>
      <c r="O36" s="66">
        <v>0</v>
      </c>
      <c r="Q36" s="66">
        <v>0</v>
      </c>
      <c r="S36" s="66">
        <v>0</v>
      </c>
      <c r="U36" s="66">
        <v>7824054</v>
      </c>
    </row>
    <row r="37" spans="1:22" ht="18.75" x14ac:dyDescent="0.2">
      <c r="A37" s="26" t="s">
        <v>284</v>
      </c>
      <c r="C37" s="25" t="s">
        <v>87</v>
      </c>
      <c r="E37" s="66">
        <v>0</v>
      </c>
      <c r="G37" s="66">
        <v>0</v>
      </c>
      <c r="I37" s="66">
        <v>0</v>
      </c>
      <c r="K37" s="66">
        <v>0</v>
      </c>
      <c r="M37" s="66">
        <v>0</v>
      </c>
      <c r="O37" s="66">
        <v>0</v>
      </c>
      <c r="Q37" s="66">
        <v>0</v>
      </c>
      <c r="S37" s="66">
        <v>0</v>
      </c>
      <c r="U37" s="66">
        <v>236230271</v>
      </c>
    </row>
    <row r="38" spans="1:22" ht="18.75" x14ac:dyDescent="0.2">
      <c r="A38" s="26" t="s">
        <v>285</v>
      </c>
      <c r="C38" s="25" t="s">
        <v>87</v>
      </c>
      <c r="E38" s="66">
        <v>0</v>
      </c>
      <c r="G38" s="66">
        <v>0</v>
      </c>
      <c r="I38" s="66">
        <v>0</v>
      </c>
      <c r="K38" s="66">
        <v>0</v>
      </c>
      <c r="M38" s="66">
        <v>0</v>
      </c>
      <c r="O38" s="66">
        <v>0</v>
      </c>
      <c r="Q38" s="66">
        <v>0</v>
      </c>
      <c r="S38" s="66">
        <v>0</v>
      </c>
      <c r="U38" s="66">
        <v>2480371345</v>
      </c>
    </row>
    <row r="39" spans="1:22" ht="18.75" x14ac:dyDescent="0.2">
      <c r="A39" s="26" t="s">
        <v>286</v>
      </c>
      <c r="C39" s="25" t="s">
        <v>87</v>
      </c>
      <c r="E39" s="66">
        <v>0</v>
      </c>
      <c r="G39" s="66">
        <v>0</v>
      </c>
      <c r="I39" s="66">
        <v>0</v>
      </c>
      <c r="K39" s="66">
        <v>0</v>
      </c>
      <c r="M39" s="66">
        <v>0</v>
      </c>
      <c r="O39" s="66">
        <v>0</v>
      </c>
      <c r="Q39" s="66">
        <v>0</v>
      </c>
      <c r="S39" s="66">
        <v>0</v>
      </c>
      <c r="U39" s="66">
        <v>1347031147</v>
      </c>
    </row>
    <row r="40" spans="1:22" ht="18.75" x14ac:dyDescent="0.2">
      <c r="A40" s="26" t="s">
        <v>287</v>
      </c>
      <c r="C40" s="25" t="s">
        <v>87</v>
      </c>
      <c r="E40" s="66">
        <v>0</v>
      </c>
      <c r="G40" s="66">
        <v>0</v>
      </c>
      <c r="I40" s="66">
        <v>0</v>
      </c>
      <c r="K40" s="66">
        <v>0</v>
      </c>
      <c r="M40" s="66">
        <v>0</v>
      </c>
      <c r="O40" s="66">
        <v>0</v>
      </c>
      <c r="Q40" s="66">
        <v>0</v>
      </c>
      <c r="S40" s="66">
        <v>0</v>
      </c>
      <c r="U40" s="66">
        <v>41668501</v>
      </c>
    </row>
    <row r="41" spans="1:22" ht="18.75" x14ac:dyDescent="0.2">
      <c r="A41" s="26" t="s">
        <v>288</v>
      </c>
      <c r="C41" s="25" t="s">
        <v>87</v>
      </c>
      <c r="E41" s="66">
        <v>0</v>
      </c>
      <c r="G41" s="66">
        <v>0</v>
      </c>
      <c r="I41" s="66">
        <v>0</v>
      </c>
      <c r="K41" s="66">
        <v>0</v>
      </c>
      <c r="M41" s="66">
        <v>0</v>
      </c>
      <c r="O41" s="66">
        <v>0</v>
      </c>
      <c r="Q41" s="66">
        <v>0</v>
      </c>
      <c r="S41" s="66">
        <v>0</v>
      </c>
      <c r="U41" s="66">
        <v>3273446599</v>
      </c>
    </row>
    <row r="42" spans="1:22" ht="18.75" x14ac:dyDescent="0.2">
      <c r="A42" s="26" t="s">
        <v>157</v>
      </c>
      <c r="C42" s="25" t="s">
        <v>87</v>
      </c>
      <c r="E42" s="66">
        <v>0</v>
      </c>
      <c r="G42" s="66">
        <v>0</v>
      </c>
      <c r="I42" s="66">
        <v>0</v>
      </c>
      <c r="K42" s="66">
        <v>0</v>
      </c>
      <c r="M42" s="66">
        <v>0</v>
      </c>
      <c r="O42" s="66">
        <v>0</v>
      </c>
      <c r="Q42" s="66">
        <v>0</v>
      </c>
      <c r="S42" s="66">
        <v>0</v>
      </c>
      <c r="U42" s="66">
        <v>25404260</v>
      </c>
    </row>
    <row r="43" spans="1:22" ht="18.75" x14ac:dyDescent="0.2">
      <c r="A43" s="26" t="s">
        <v>289</v>
      </c>
      <c r="C43" s="25" t="s">
        <v>87</v>
      </c>
      <c r="E43" s="66">
        <v>0</v>
      </c>
      <c r="G43" s="66">
        <v>0</v>
      </c>
      <c r="I43" s="66">
        <v>0</v>
      </c>
      <c r="K43" s="66">
        <v>0</v>
      </c>
      <c r="M43" s="66">
        <v>0</v>
      </c>
      <c r="O43" s="66">
        <v>0</v>
      </c>
      <c r="Q43" s="66">
        <v>0</v>
      </c>
      <c r="S43" s="66">
        <v>0</v>
      </c>
      <c r="U43" s="66">
        <v>268887635</v>
      </c>
    </row>
    <row r="44" spans="1:22" ht="19.5" thickBot="1" x14ac:dyDescent="0.25">
      <c r="C44" s="8"/>
      <c r="E44" s="61"/>
      <c r="G44" s="61"/>
      <c r="I44" s="61">
        <f>SUM(I9:I43)</f>
        <v>1392511000</v>
      </c>
      <c r="K44" s="61">
        <f>SUM(K9:K43)</f>
        <v>16827932436</v>
      </c>
      <c r="M44" s="61">
        <f>SUM(M9:M43)</f>
        <v>111563699366</v>
      </c>
      <c r="O44" s="61">
        <f>SUM(O9:O43)</f>
        <v>49454442</v>
      </c>
      <c r="Q44" s="61">
        <f>SUM(Q9:Q43)</f>
        <v>490962500</v>
      </c>
      <c r="S44" s="61">
        <f>SUM(S9:S43)</f>
        <v>2063863877</v>
      </c>
      <c r="U44" s="61">
        <f>SUM(U9:U43)</f>
        <v>37885376088</v>
      </c>
      <c r="V44" s="19"/>
    </row>
    <row r="45" spans="1:22" ht="13.5" thickTop="1" x14ac:dyDescent="0.2">
      <c r="V45" s="19"/>
    </row>
    <row r="46" spans="1:22" x14ac:dyDescent="0.2">
      <c r="U46" s="77"/>
    </row>
  </sheetData>
  <mergeCells count="4">
    <mergeCell ref="C7:S7"/>
    <mergeCell ref="A1:U1"/>
    <mergeCell ref="A2:U2"/>
    <mergeCell ref="A3:U3"/>
  </mergeCells>
  <conditionalFormatting sqref="A9:A42">
    <cfRule type="duplicateValues" dxfId="1" priority="1"/>
  </conditionalFormatting>
  <conditionalFormatting sqref="A43">
    <cfRule type="duplicateValues" dxfId="0" priority="2"/>
  </conditionalFormatting>
  <pageMargins left="0.39" right="0.39" top="0.39" bottom="0.39" header="0" footer="0"/>
  <pageSetup scale="6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70"/>
  <sheetViews>
    <sheetView rightToLeft="1" view="pageBreakPreview" zoomScale="71" zoomScaleNormal="100" zoomScaleSheetLayoutView="71" workbookViewId="0">
      <selection activeCell="V3" sqref="V3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4.5703125" style="41" bestFit="1" customWidth="1"/>
    <col min="4" max="4" width="1.28515625" style="34" customWidth="1"/>
    <col min="5" max="5" width="18.28515625" style="34" bestFit="1" customWidth="1"/>
    <col min="6" max="6" width="1.28515625" style="34" customWidth="1"/>
    <col min="7" max="7" width="18.5703125" style="34" bestFit="1" customWidth="1"/>
    <col min="8" max="8" width="1.28515625" style="34" customWidth="1"/>
    <col min="9" max="9" width="18.28515625" style="34" customWidth="1"/>
    <col min="10" max="10" width="1.28515625" style="34" customWidth="1"/>
    <col min="11" max="11" width="14.5703125" style="34" bestFit="1" customWidth="1"/>
    <col min="12" max="12" width="1.28515625" style="34" customWidth="1"/>
    <col min="13" max="13" width="18.28515625" style="34" bestFit="1" customWidth="1"/>
    <col min="14" max="14" width="1.28515625" style="34" customWidth="1"/>
    <col min="15" max="15" width="18.42578125" style="34" bestFit="1" customWidth="1"/>
    <col min="16" max="16" width="1.28515625" style="34" customWidth="1"/>
    <col min="17" max="17" width="18.140625" style="34" customWidth="1"/>
  </cols>
  <sheetData>
    <row r="1" spans="1:17" ht="29.1" customHeigh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7" ht="21.75" customHeight="1" x14ac:dyDescent="0.2">
      <c r="A2" s="102" t="s">
        <v>111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ht="21.75" customHeight="1" x14ac:dyDescent="0.2">
      <c r="A3" s="102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ht="14.45" customHeight="1" x14ac:dyDescent="0.2"/>
    <row r="5" spans="1:17" ht="14.45" customHeight="1" x14ac:dyDescent="0.2">
      <c r="A5" s="113" t="s">
        <v>254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6" spans="1:17" ht="14.45" customHeight="1" x14ac:dyDescent="0.2">
      <c r="A6" s="105" t="s">
        <v>114</v>
      </c>
      <c r="C6" s="117" t="s">
        <v>128</v>
      </c>
      <c r="D6" s="117"/>
      <c r="E6" s="117"/>
      <c r="F6" s="117"/>
      <c r="G6" s="117"/>
      <c r="H6" s="117"/>
      <c r="I6" s="117"/>
      <c r="K6" s="117" t="s">
        <v>129</v>
      </c>
      <c r="L6" s="117"/>
      <c r="M6" s="117"/>
      <c r="N6" s="117"/>
      <c r="O6" s="117"/>
      <c r="P6" s="117"/>
      <c r="Q6" s="117"/>
    </row>
    <row r="7" spans="1:17" ht="35.25" customHeight="1" x14ac:dyDescent="0.2">
      <c r="A7" s="105"/>
      <c r="C7" s="68" t="s">
        <v>13</v>
      </c>
      <c r="D7" s="36"/>
      <c r="E7" s="68" t="s">
        <v>15</v>
      </c>
      <c r="F7" s="36"/>
      <c r="G7" s="68" t="s">
        <v>244</v>
      </c>
      <c r="H7" s="36"/>
      <c r="I7" s="70" t="s">
        <v>255</v>
      </c>
      <c r="K7" s="68" t="s">
        <v>13</v>
      </c>
      <c r="L7" s="36"/>
      <c r="M7" s="68" t="s">
        <v>15</v>
      </c>
      <c r="N7" s="36"/>
      <c r="O7" s="68" t="s">
        <v>244</v>
      </c>
      <c r="P7" s="36"/>
      <c r="Q7" s="68" t="s">
        <v>255</v>
      </c>
    </row>
    <row r="8" spans="1:17" ht="21.75" customHeight="1" x14ac:dyDescent="0.2">
      <c r="A8" s="5" t="s">
        <v>37</v>
      </c>
      <c r="C8" s="45">
        <v>6635066</v>
      </c>
      <c r="E8" s="39">
        <v>84357562299</v>
      </c>
      <c r="G8" s="39">
        <v>77893886689</v>
      </c>
      <c r="I8" s="39">
        <v>6463675610</v>
      </c>
      <c r="K8" s="39">
        <v>6635066</v>
      </c>
      <c r="M8" s="39">
        <v>84357562299</v>
      </c>
      <c r="O8" s="39">
        <v>52232428341</v>
      </c>
      <c r="Q8" s="39">
        <v>32125133958</v>
      </c>
    </row>
    <row r="9" spans="1:17" ht="21.75" customHeight="1" x14ac:dyDescent="0.2">
      <c r="A9" s="7" t="s">
        <v>70</v>
      </c>
      <c r="C9" s="47">
        <v>1936497</v>
      </c>
      <c r="E9" s="40">
        <v>17652019308</v>
      </c>
      <c r="G9" s="40">
        <v>21501968994</v>
      </c>
      <c r="I9" s="40">
        <v>-3849949685</v>
      </c>
      <c r="K9" s="40">
        <v>1936497</v>
      </c>
      <c r="M9" s="40">
        <v>17652019308</v>
      </c>
      <c r="O9" s="40">
        <v>15818736596</v>
      </c>
      <c r="Q9" s="40">
        <v>1833282712</v>
      </c>
    </row>
    <row r="10" spans="1:17" ht="21.75" customHeight="1" x14ac:dyDescent="0.2">
      <c r="A10" s="7" t="s">
        <v>72</v>
      </c>
      <c r="C10" s="47">
        <v>968421</v>
      </c>
      <c r="E10" s="40">
        <v>8298119675</v>
      </c>
      <c r="G10" s="40">
        <v>8163347430</v>
      </c>
      <c r="I10" s="40">
        <v>134772245</v>
      </c>
      <c r="K10" s="40">
        <v>968421</v>
      </c>
      <c r="M10" s="40">
        <v>8298119675</v>
      </c>
      <c r="O10" s="40">
        <v>8025143625</v>
      </c>
      <c r="Q10" s="40">
        <v>272976050</v>
      </c>
    </row>
    <row r="11" spans="1:17" ht="21.75" customHeight="1" x14ac:dyDescent="0.2">
      <c r="A11" s="7" t="s">
        <v>41</v>
      </c>
      <c r="C11" s="47">
        <v>285750</v>
      </c>
      <c r="E11" s="40">
        <v>13620187310</v>
      </c>
      <c r="G11" s="40">
        <v>14855803886</v>
      </c>
      <c r="I11" s="40">
        <v>-1235616575</v>
      </c>
      <c r="K11" s="40">
        <v>285750</v>
      </c>
      <c r="M11" s="40">
        <v>13620187310</v>
      </c>
      <c r="O11" s="40">
        <v>11988036510</v>
      </c>
      <c r="Q11" s="40">
        <v>1632150800</v>
      </c>
    </row>
    <row r="12" spans="1:17" ht="21.75" customHeight="1" x14ac:dyDescent="0.2">
      <c r="A12" s="7" t="s">
        <v>38</v>
      </c>
      <c r="C12" s="47">
        <v>1265297</v>
      </c>
      <c r="E12" s="40">
        <v>5509025954</v>
      </c>
      <c r="G12" s="40">
        <v>5455473110</v>
      </c>
      <c r="I12" s="40">
        <v>53552844</v>
      </c>
      <c r="K12" s="40">
        <v>1265297</v>
      </c>
      <c r="M12" s="40">
        <v>5509025954</v>
      </c>
      <c r="O12" s="40">
        <v>6812504383</v>
      </c>
      <c r="Q12" s="40">
        <v>-1303478428</v>
      </c>
    </row>
    <row r="13" spans="1:17" ht="21.75" customHeight="1" x14ac:dyDescent="0.2">
      <c r="A13" s="7" t="s">
        <v>35</v>
      </c>
      <c r="C13" s="47">
        <v>4685833</v>
      </c>
      <c r="E13" s="40">
        <v>204577264737</v>
      </c>
      <c r="G13" s="40">
        <v>185216499204</v>
      </c>
      <c r="I13" s="40">
        <v>19360765533</v>
      </c>
      <c r="K13" s="40">
        <v>4685833</v>
      </c>
      <c r="M13" s="40">
        <v>204577264737</v>
      </c>
      <c r="O13" s="40">
        <v>106205177620</v>
      </c>
      <c r="Q13" s="40">
        <v>98372087117</v>
      </c>
    </row>
    <row r="14" spans="1:17" ht="21.75" customHeight="1" x14ac:dyDescent="0.2">
      <c r="A14" s="7" t="s">
        <v>21</v>
      </c>
      <c r="C14" s="47">
        <v>1750000</v>
      </c>
      <c r="E14" s="40">
        <v>4695146662</v>
      </c>
      <c r="G14" s="40">
        <v>5653073850</v>
      </c>
      <c r="I14" s="40">
        <v>-957927187</v>
      </c>
      <c r="K14" s="40">
        <v>1750000</v>
      </c>
      <c r="M14" s="40">
        <v>4695146662</v>
      </c>
      <c r="O14" s="40">
        <v>3893782344</v>
      </c>
      <c r="Q14" s="40">
        <v>801364318</v>
      </c>
    </row>
    <row r="15" spans="1:17" ht="21.75" customHeight="1" x14ac:dyDescent="0.2">
      <c r="A15" s="7" t="s">
        <v>62</v>
      </c>
      <c r="C15" s="47">
        <v>1361270</v>
      </c>
      <c r="E15" s="40">
        <v>5033794049</v>
      </c>
      <c r="G15" s="40">
        <v>5527701261</v>
      </c>
      <c r="I15" s="40">
        <v>-493907211</v>
      </c>
      <c r="K15" s="40">
        <v>1361270</v>
      </c>
      <c r="M15" s="40">
        <v>5033794049</v>
      </c>
      <c r="O15" s="40">
        <v>4733570344</v>
      </c>
      <c r="Q15" s="40">
        <v>300223705</v>
      </c>
    </row>
    <row r="16" spans="1:17" ht="21.75" customHeight="1" x14ac:dyDescent="0.2">
      <c r="A16" s="7" t="s">
        <v>20</v>
      </c>
      <c r="C16" s="47">
        <v>3388507</v>
      </c>
      <c r="E16" s="40">
        <v>10549657740</v>
      </c>
      <c r="G16" s="40">
        <v>12160799687</v>
      </c>
      <c r="I16" s="40">
        <v>-1611141946</v>
      </c>
      <c r="K16" s="40">
        <v>3388507</v>
      </c>
      <c r="M16" s="40">
        <v>10549657740</v>
      </c>
      <c r="O16" s="40">
        <v>10422385251</v>
      </c>
      <c r="Q16" s="40">
        <v>127272489</v>
      </c>
    </row>
    <row r="17" spans="1:17" ht="21.75" customHeight="1" x14ac:dyDescent="0.2">
      <c r="A17" s="7" t="s">
        <v>26</v>
      </c>
      <c r="C17" s="47">
        <v>2400000</v>
      </c>
      <c r="E17" s="40">
        <v>22998340800</v>
      </c>
      <c r="G17" s="40">
        <v>26099776800</v>
      </c>
      <c r="I17" s="40">
        <v>-3101436000</v>
      </c>
      <c r="K17" s="40">
        <v>2400000</v>
      </c>
      <c r="M17" s="40">
        <v>22998340800</v>
      </c>
      <c r="O17" s="40">
        <v>30485440737</v>
      </c>
      <c r="Q17" s="40">
        <v>-7487099937</v>
      </c>
    </row>
    <row r="18" spans="1:17" ht="21.75" customHeight="1" x14ac:dyDescent="0.2">
      <c r="A18" s="7" t="s">
        <v>45</v>
      </c>
      <c r="C18" s="47">
        <v>31985968</v>
      </c>
      <c r="E18" s="40">
        <v>100442463058</v>
      </c>
      <c r="G18" s="40">
        <v>105475566662</v>
      </c>
      <c r="I18" s="40">
        <v>-5033103603</v>
      </c>
      <c r="K18" s="40">
        <v>31985968</v>
      </c>
      <c r="M18" s="40">
        <v>100442463058</v>
      </c>
      <c r="O18" s="40">
        <v>99152408213</v>
      </c>
      <c r="Q18" s="40">
        <v>1290054845</v>
      </c>
    </row>
    <row r="19" spans="1:17" ht="21.75" customHeight="1" x14ac:dyDescent="0.2">
      <c r="A19" s="7" t="s">
        <v>65</v>
      </c>
      <c r="C19" s="47">
        <v>1599297</v>
      </c>
      <c r="E19" s="40">
        <v>9125343989</v>
      </c>
      <c r="G19" s="40">
        <v>11684891693</v>
      </c>
      <c r="I19" s="40">
        <v>-2559547703</v>
      </c>
      <c r="K19" s="40">
        <v>1599297</v>
      </c>
      <c r="M19" s="40">
        <v>9125343989</v>
      </c>
      <c r="O19" s="40">
        <v>10676481808</v>
      </c>
      <c r="Q19" s="40">
        <v>-1551137818</v>
      </c>
    </row>
    <row r="20" spans="1:17" ht="21.75" customHeight="1" x14ac:dyDescent="0.2">
      <c r="A20" s="7" t="s">
        <v>55</v>
      </c>
      <c r="C20" s="47">
        <v>249996</v>
      </c>
      <c r="E20" s="40">
        <v>1729619325</v>
      </c>
      <c r="G20" s="40">
        <v>1930911229</v>
      </c>
      <c r="I20" s="40">
        <v>-201291903</v>
      </c>
      <c r="K20" s="40">
        <v>249996</v>
      </c>
      <c r="M20" s="40">
        <v>1729619325</v>
      </c>
      <c r="O20" s="40">
        <v>1783864730</v>
      </c>
      <c r="Q20" s="40">
        <v>-54245404</v>
      </c>
    </row>
    <row r="21" spans="1:17" ht="21.75" customHeight="1" x14ac:dyDescent="0.2">
      <c r="A21" s="7" t="s">
        <v>71</v>
      </c>
      <c r="C21" s="47">
        <v>1800000</v>
      </c>
      <c r="E21" s="40">
        <v>9841095000</v>
      </c>
      <c r="G21" s="40">
        <v>10699954200</v>
      </c>
      <c r="I21" s="40">
        <v>-858859200</v>
      </c>
      <c r="K21" s="40">
        <v>1800000</v>
      </c>
      <c r="M21" s="40">
        <v>9841095000</v>
      </c>
      <c r="O21" s="40">
        <v>8790231993</v>
      </c>
      <c r="Q21" s="40">
        <v>1050863007</v>
      </c>
    </row>
    <row r="22" spans="1:17" ht="21.75" customHeight="1" x14ac:dyDescent="0.2">
      <c r="A22" s="7" t="s">
        <v>64</v>
      </c>
      <c r="C22" s="47">
        <v>2920113</v>
      </c>
      <c r="E22" s="40">
        <v>170942260115</v>
      </c>
      <c r="G22" s="40">
        <v>159128115121</v>
      </c>
      <c r="I22" s="40">
        <v>11814144994</v>
      </c>
      <c r="K22" s="40">
        <v>2920113</v>
      </c>
      <c r="M22" s="40">
        <v>170942260115</v>
      </c>
      <c r="O22" s="40">
        <v>114796119665</v>
      </c>
      <c r="Q22" s="40">
        <v>56146140450</v>
      </c>
    </row>
    <row r="23" spans="1:17" ht="21.75" customHeight="1" x14ac:dyDescent="0.2">
      <c r="A23" s="7" t="s">
        <v>24</v>
      </c>
      <c r="C23" s="47">
        <v>22892129</v>
      </c>
      <c r="E23" s="40">
        <v>78849265684</v>
      </c>
      <c r="G23" s="40">
        <v>77807544679</v>
      </c>
      <c r="I23" s="40">
        <v>1041721005</v>
      </c>
      <c r="K23" s="40">
        <v>22892129</v>
      </c>
      <c r="M23" s="40">
        <v>78849265684</v>
      </c>
      <c r="O23" s="40">
        <v>79557911485</v>
      </c>
      <c r="Q23" s="40">
        <v>-708645800</v>
      </c>
    </row>
    <row r="24" spans="1:17" ht="21.75" customHeight="1" x14ac:dyDescent="0.2">
      <c r="A24" s="7" t="s">
        <v>27</v>
      </c>
      <c r="C24" s="47">
        <v>161737</v>
      </c>
      <c r="E24" s="40">
        <v>12805702055</v>
      </c>
      <c r="G24" s="40">
        <v>11844269559</v>
      </c>
      <c r="I24" s="40">
        <v>961432496</v>
      </c>
      <c r="K24" s="40">
        <v>161737</v>
      </c>
      <c r="M24" s="40">
        <v>12805702055</v>
      </c>
      <c r="O24" s="40">
        <v>9653467424</v>
      </c>
      <c r="Q24" s="40">
        <v>3152234631</v>
      </c>
    </row>
    <row r="25" spans="1:17" ht="21.75" customHeight="1" x14ac:dyDescent="0.2">
      <c r="A25" s="7" t="s">
        <v>68</v>
      </c>
      <c r="C25" s="47">
        <v>16691183</v>
      </c>
      <c r="E25" s="40">
        <v>88102832148</v>
      </c>
      <c r="G25" s="40">
        <v>103533271677</v>
      </c>
      <c r="I25" s="40">
        <v>-15430439528</v>
      </c>
      <c r="K25" s="40">
        <v>16691183</v>
      </c>
      <c r="M25" s="40">
        <v>88102832148</v>
      </c>
      <c r="O25" s="40">
        <v>112231248695</v>
      </c>
      <c r="Q25" s="40">
        <v>-24128416546</v>
      </c>
    </row>
    <row r="26" spans="1:17" ht="21.75" customHeight="1" x14ac:dyDescent="0.2">
      <c r="A26" s="7" t="s">
        <v>42</v>
      </c>
      <c r="C26" s="47">
        <v>600000</v>
      </c>
      <c r="E26" s="40">
        <v>1986708330</v>
      </c>
      <c r="G26" s="40">
        <v>2407787910</v>
      </c>
      <c r="I26" s="40">
        <v>-421079580</v>
      </c>
      <c r="K26" s="40">
        <v>600000</v>
      </c>
      <c r="M26" s="40">
        <v>1986708330</v>
      </c>
      <c r="O26" s="40">
        <v>2136538212</v>
      </c>
      <c r="Q26" s="40">
        <v>-149829882</v>
      </c>
    </row>
    <row r="27" spans="1:17" ht="21.75" customHeight="1" x14ac:dyDescent="0.2">
      <c r="A27" s="7" t="s">
        <v>44</v>
      </c>
      <c r="C27" s="47">
        <v>14916299</v>
      </c>
      <c r="E27" s="40">
        <v>168440934157</v>
      </c>
      <c r="G27" s="40">
        <v>189940877338</v>
      </c>
      <c r="I27" s="40">
        <v>-21499943180</v>
      </c>
      <c r="K27" s="40">
        <v>14916299</v>
      </c>
      <c r="M27" s="40">
        <v>168440934157</v>
      </c>
      <c r="O27" s="40">
        <v>166686458891</v>
      </c>
      <c r="Q27" s="40">
        <v>1754475266</v>
      </c>
    </row>
    <row r="28" spans="1:17" ht="21.75" customHeight="1" x14ac:dyDescent="0.2">
      <c r="A28" s="7" t="s">
        <v>31</v>
      </c>
      <c r="C28" s="47">
        <v>969585</v>
      </c>
      <c r="E28" s="40">
        <v>62310702412</v>
      </c>
      <c r="G28" s="40">
        <v>62754057757</v>
      </c>
      <c r="I28" s="40">
        <v>-443355344</v>
      </c>
      <c r="K28" s="40">
        <v>969585</v>
      </c>
      <c r="M28" s="40">
        <v>62310702412</v>
      </c>
      <c r="O28" s="40">
        <v>49155913292</v>
      </c>
      <c r="Q28" s="40">
        <v>13154789120</v>
      </c>
    </row>
    <row r="29" spans="1:17" ht="21.75" customHeight="1" x14ac:dyDescent="0.2">
      <c r="A29" s="7" t="s">
        <v>61</v>
      </c>
      <c r="C29" s="47">
        <v>37755535</v>
      </c>
      <c r="E29" s="40">
        <v>59861768858</v>
      </c>
      <c r="G29" s="40">
        <v>64590660944</v>
      </c>
      <c r="I29" s="40">
        <v>-4728892085</v>
      </c>
      <c r="K29" s="40">
        <v>37755535</v>
      </c>
      <c r="M29" s="40">
        <v>59861768858</v>
      </c>
      <c r="O29" s="40">
        <v>78484283518</v>
      </c>
      <c r="Q29" s="40">
        <v>-18622514659</v>
      </c>
    </row>
    <row r="30" spans="1:17" ht="21.75" customHeight="1" x14ac:dyDescent="0.2">
      <c r="A30" s="7" t="s">
        <v>25</v>
      </c>
      <c r="C30" s="47">
        <v>1300000</v>
      </c>
      <c r="E30" s="40">
        <v>24204123450</v>
      </c>
      <c r="G30" s="40">
        <v>25651460250</v>
      </c>
      <c r="I30" s="40">
        <v>-1447336800</v>
      </c>
      <c r="K30" s="40">
        <v>1300000</v>
      </c>
      <c r="M30" s="40">
        <v>24204123450</v>
      </c>
      <c r="O30" s="40">
        <v>21942968953</v>
      </c>
      <c r="Q30" s="40">
        <v>2261154497</v>
      </c>
    </row>
    <row r="31" spans="1:17" ht="21.75" customHeight="1" x14ac:dyDescent="0.2">
      <c r="A31" s="7" t="s">
        <v>48</v>
      </c>
      <c r="C31" s="47">
        <v>88545000</v>
      </c>
      <c r="E31" s="40">
        <v>38992043661</v>
      </c>
      <c r="G31" s="40">
        <v>39608170762</v>
      </c>
      <c r="I31" s="40">
        <v>-616127100</v>
      </c>
      <c r="K31" s="40">
        <v>88545000</v>
      </c>
      <c r="M31" s="40">
        <v>38992043661</v>
      </c>
      <c r="O31" s="40">
        <v>47134431502</v>
      </c>
      <c r="Q31" s="40">
        <v>-8142387840</v>
      </c>
    </row>
    <row r="32" spans="1:17" ht="21.75" customHeight="1" x14ac:dyDescent="0.2">
      <c r="A32" s="7" t="s">
        <v>32</v>
      </c>
      <c r="C32" s="47">
        <v>492825</v>
      </c>
      <c r="E32" s="40">
        <v>62314350327</v>
      </c>
      <c r="G32" s="40">
        <v>68217557256</v>
      </c>
      <c r="I32" s="40">
        <v>-5903206929</v>
      </c>
      <c r="K32" s="40">
        <v>492825</v>
      </c>
      <c r="M32" s="40">
        <v>62314350327</v>
      </c>
      <c r="O32" s="40">
        <v>57429199358</v>
      </c>
      <c r="Q32" s="40">
        <v>4885150969</v>
      </c>
    </row>
    <row r="33" spans="1:17" ht="21.75" customHeight="1" x14ac:dyDescent="0.2">
      <c r="A33" s="7" t="s">
        <v>67</v>
      </c>
      <c r="C33" s="47">
        <v>10265072</v>
      </c>
      <c r="E33" s="40">
        <v>163263917145</v>
      </c>
      <c r="G33" s="40">
        <v>171120993158</v>
      </c>
      <c r="I33" s="40">
        <v>-7857076012</v>
      </c>
      <c r="K33" s="40">
        <v>10265072</v>
      </c>
      <c r="M33" s="40">
        <v>163263917145</v>
      </c>
      <c r="O33" s="40">
        <v>164314828723</v>
      </c>
      <c r="Q33" s="40">
        <v>-1050911577</v>
      </c>
    </row>
    <row r="34" spans="1:17" ht="21.75" customHeight="1" x14ac:dyDescent="0.2">
      <c r="A34" s="7" t="s">
        <v>52</v>
      </c>
      <c r="C34" s="47">
        <v>194</v>
      </c>
      <c r="E34" s="40">
        <v>9258522</v>
      </c>
      <c r="G34" s="40">
        <v>9964337</v>
      </c>
      <c r="I34" s="40">
        <v>-705814</v>
      </c>
      <c r="K34" s="40">
        <v>194</v>
      </c>
      <c r="M34" s="40">
        <v>9258522</v>
      </c>
      <c r="O34" s="40">
        <v>5515387</v>
      </c>
      <c r="Q34" s="40">
        <v>3743135</v>
      </c>
    </row>
    <row r="35" spans="1:17" ht="21.75" customHeight="1" x14ac:dyDescent="0.2">
      <c r="A35" s="7" t="s">
        <v>30</v>
      </c>
      <c r="C35" s="47">
        <v>4087342</v>
      </c>
      <c r="E35" s="40">
        <v>35429554587</v>
      </c>
      <c r="G35" s="40">
        <v>39291872041</v>
      </c>
      <c r="I35" s="40">
        <v>-3862317453</v>
      </c>
      <c r="K35" s="40">
        <v>4087342</v>
      </c>
      <c r="M35" s="40">
        <v>35429554587</v>
      </c>
      <c r="O35" s="40">
        <v>54135662796</v>
      </c>
      <c r="Q35" s="40">
        <v>-18706108208</v>
      </c>
    </row>
    <row r="36" spans="1:17" ht="21.75" customHeight="1" x14ac:dyDescent="0.2">
      <c r="A36" s="7" t="s">
        <v>23</v>
      </c>
      <c r="C36" s="47">
        <v>8521126</v>
      </c>
      <c r="E36" s="40">
        <v>18321529924</v>
      </c>
      <c r="G36" s="40">
        <v>15218903597</v>
      </c>
      <c r="I36" s="40">
        <v>3102626327</v>
      </c>
      <c r="K36" s="40">
        <v>8521126</v>
      </c>
      <c r="M36" s="40">
        <v>18321529924</v>
      </c>
      <c r="O36" s="40">
        <v>16215540342</v>
      </c>
      <c r="Q36" s="40">
        <v>2105989582</v>
      </c>
    </row>
    <row r="37" spans="1:17" ht="21.75" customHeight="1" x14ac:dyDescent="0.2">
      <c r="A37" s="7" t="s">
        <v>22</v>
      </c>
      <c r="C37" s="47">
        <v>26908702</v>
      </c>
      <c r="E37" s="40">
        <v>14872218944</v>
      </c>
      <c r="G37" s="40">
        <v>16396888871</v>
      </c>
      <c r="I37" s="40">
        <v>-1524669926</v>
      </c>
      <c r="K37" s="40">
        <v>26908702</v>
      </c>
      <c r="M37" s="40">
        <v>14872218944</v>
      </c>
      <c r="O37" s="40">
        <v>16821156000</v>
      </c>
      <c r="Q37" s="40">
        <v>-1948937055</v>
      </c>
    </row>
    <row r="38" spans="1:17" ht="21.75" customHeight="1" x14ac:dyDescent="0.2">
      <c r="A38" s="7" t="s">
        <v>59</v>
      </c>
      <c r="C38" s="47">
        <v>3907695</v>
      </c>
      <c r="E38" s="40">
        <v>16936176776</v>
      </c>
      <c r="G38" s="40">
        <v>15858739837</v>
      </c>
      <c r="I38" s="40">
        <v>1077436939</v>
      </c>
      <c r="K38" s="40">
        <v>3907695</v>
      </c>
      <c r="M38" s="40">
        <v>16936176776</v>
      </c>
      <c r="O38" s="40">
        <v>19564389096</v>
      </c>
      <c r="Q38" s="40">
        <v>-2628212319</v>
      </c>
    </row>
    <row r="39" spans="1:17" ht="21.75" customHeight="1" x14ac:dyDescent="0.2">
      <c r="A39" s="7" t="s">
        <v>56</v>
      </c>
      <c r="C39" s="47">
        <v>46392129</v>
      </c>
      <c r="E39" s="40">
        <v>333050444101</v>
      </c>
      <c r="G39" s="40">
        <v>354300491824</v>
      </c>
      <c r="I39" s="40">
        <v>-21250047722</v>
      </c>
      <c r="K39" s="40">
        <v>46392129</v>
      </c>
      <c r="M39" s="40">
        <v>333050444101</v>
      </c>
      <c r="O39" s="40">
        <v>343985657622</v>
      </c>
      <c r="Q39" s="40">
        <v>-10935213520</v>
      </c>
    </row>
    <row r="40" spans="1:17" ht="21.75" customHeight="1" x14ac:dyDescent="0.2">
      <c r="A40" s="7" t="s">
        <v>43</v>
      </c>
      <c r="C40" s="47">
        <v>13000000</v>
      </c>
      <c r="E40" s="40">
        <v>29786708250</v>
      </c>
      <c r="G40" s="40">
        <v>36041270850</v>
      </c>
      <c r="I40" s="40">
        <v>-6254562600</v>
      </c>
      <c r="K40" s="40">
        <v>13000000</v>
      </c>
      <c r="M40" s="40">
        <v>29786708250</v>
      </c>
      <c r="O40" s="40">
        <v>47328935293</v>
      </c>
      <c r="Q40" s="40">
        <v>-17542227043</v>
      </c>
    </row>
    <row r="41" spans="1:17" ht="21.75" customHeight="1" x14ac:dyDescent="0.2">
      <c r="A41" s="7" t="s">
        <v>19</v>
      </c>
      <c r="C41" s="47">
        <v>220000</v>
      </c>
      <c r="E41" s="40">
        <v>1568014470</v>
      </c>
      <c r="G41" s="40">
        <v>2500318040</v>
      </c>
      <c r="I41" s="40">
        <v>-932303570</v>
      </c>
      <c r="K41" s="40">
        <v>220000</v>
      </c>
      <c r="M41" s="40">
        <v>1568014470</v>
      </c>
      <c r="O41" s="40">
        <v>1694033329</v>
      </c>
      <c r="Q41" s="40">
        <v>-126018859</v>
      </c>
    </row>
    <row r="42" spans="1:17" ht="21.75" customHeight="1" x14ac:dyDescent="0.2">
      <c r="A42" s="7" t="s">
        <v>50</v>
      </c>
      <c r="C42" s="47">
        <v>6114352</v>
      </c>
      <c r="E42" s="40">
        <v>106789961110</v>
      </c>
      <c r="G42" s="40">
        <v>109266910871</v>
      </c>
      <c r="I42" s="40">
        <v>-2476949760</v>
      </c>
      <c r="K42" s="40">
        <v>6114352</v>
      </c>
      <c r="M42" s="40">
        <v>106789961110</v>
      </c>
      <c r="O42" s="40">
        <v>108978047286</v>
      </c>
      <c r="Q42" s="40">
        <v>-2188086175</v>
      </c>
    </row>
    <row r="43" spans="1:17" ht="21.75" customHeight="1" x14ac:dyDescent="0.2">
      <c r="A43" s="7" t="s">
        <v>74</v>
      </c>
      <c r="C43" s="47">
        <v>1246255</v>
      </c>
      <c r="E43" s="40">
        <v>62933060963</v>
      </c>
      <c r="G43" s="40">
        <v>74082619008</v>
      </c>
      <c r="I43" s="40">
        <v>-11149558044</v>
      </c>
      <c r="K43" s="40">
        <v>1246255</v>
      </c>
      <c r="M43" s="40">
        <v>62933060963</v>
      </c>
      <c r="O43" s="40">
        <v>56568698563</v>
      </c>
      <c r="Q43" s="40">
        <v>6364362400</v>
      </c>
    </row>
    <row r="44" spans="1:17" ht="21.75" customHeight="1" x14ac:dyDescent="0.2">
      <c r="A44" s="7" t="s">
        <v>51</v>
      </c>
      <c r="C44" s="47">
        <v>288000000</v>
      </c>
      <c r="E44" s="40">
        <v>377898048000</v>
      </c>
      <c r="G44" s="40">
        <v>360945111067</v>
      </c>
      <c r="I44" s="40">
        <v>16952936933</v>
      </c>
      <c r="K44" s="40">
        <v>288000000</v>
      </c>
      <c r="M44" s="40">
        <v>377898048000</v>
      </c>
      <c r="O44" s="40">
        <v>416838061970</v>
      </c>
      <c r="Q44" s="40">
        <v>-38940013970</v>
      </c>
    </row>
    <row r="45" spans="1:17" ht="21.75" customHeight="1" x14ac:dyDescent="0.2">
      <c r="A45" s="7" t="s">
        <v>29</v>
      </c>
      <c r="C45" s="47">
        <v>571647</v>
      </c>
      <c r="E45" s="40">
        <v>147340427643</v>
      </c>
      <c r="G45" s="40">
        <v>138794012310</v>
      </c>
      <c r="I45" s="40">
        <v>8546415333</v>
      </c>
      <c r="K45" s="40">
        <v>571647</v>
      </c>
      <c r="M45" s="40">
        <v>147340427643</v>
      </c>
      <c r="O45" s="40">
        <v>112063496983</v>
      </c>
      <c r="Q45" s="40">
        <v>35276930660</v>
      </c>
    </row>
    <row r="46" spans="1:17" ht="21.75" customHeight="1" x14ac:dyDescent="0.2">
      <c r="A46" s="7" t="s">
        <v>40</v>
      </c>
      <c r="C46" s="47">
        <v>1066666</v>
      </c>
      <c r="E46" s="40">
        <v>6680011824</v>
      </c>
      <c r="G46" s="40">
        <v>7326806620</v>
      </c>
      <c r="I46" s="40">
        <v>-646794795</v>
      </c>
      <c r="K46" s="40">
        <v>1066666</v>
      </c>
      <c r="M46" s="40">
        <v>6680011824</v>
      </c>
      <c r="O46" s="40">
        <v>5451167887</v>
      </c>
      <c r="Q46" s="40">
        <v>1228843937</v>
      </c>
    </row>
    <row r="47" spans="1:17" ht="21.75" customHeight="1" x14ac:dyDescent="0.2">
      <c r="A47" s="7" t="s">
        <v>60</v>
      </c>
      <c r="C47" s="47">
        <v>5855557</v>
      </c>
      <c r="E47" s="40">
        <v>35797406080</v>
      </c>
      <c r="G47" s="40">
        <v>42025572666</v>
      </c>
      <c r="I47" s="40">
        <v>-6228166585</v>
      </c>
      <c r="K47" s="40">
        <v>5855557</v>
      </c>
      <c r="M47" s="40">
        <v>35797406080</v>
      </c>
      <c r="O47" s="40">
        <v>41472424604</v>
      </c>
      <c r="Q47" s="40">
        <v>-5675018523</v>
      </c>
    </row>
    <row r="48" spans="1:17" ht="21.75" customHeight="1" x14ac:dyDescent="0.2">
      <c r="A48" s="7" t="s">
        <v>54</v>
      </c>
      <c r="C48" s="47">
        <v>4800000</v>
      </c>
      <c r="E48" s="40">
        <v>18174414960</v>
      </c>
      <c r="G48" s="40">
        <v>20450391840</v>
      </c>
      <c r="I48" s="40">
        <v>-2275976880</v>
      </c>
      <c r="K48" s="40">
        <v>4800000</v>
      </c>
      <c r="M48" s="40">
        <v>18174414960</v>
      </c>
      <c r="O48" s="40">
        <v>21977148216</v>
      </c>
      <c r="Q48" s="40">
        <v>-3802733256</v>
      </c>
    </row>
    <row r="49" spans="1:17" ht="21.75" customHeight="1" x14ac:dyDescent="0.2">
      <c r="A49" s="7" t="s">
        <v>28</v>
      </c>
      <c r="C49" s="47">
        <v>3600000</v>
      </c>
      <c r="E49" s="40">
        <v>12560815800</v>
      </c>
      <c r="G49" s="40">
        <v>11544499080</v>
      </c>
      <c r="I49" s="40">
        <v>1016316720</v>
      </c>
      <c r="K49" s="40">
        <v>3600000</v>
      </c>
      <c r="M49" s="40">
        <v>12560815800</v>
      </c>
      <c r="O49" s="40">
        <v>10946949289</v>
      </c>
      <c r="Q49" s="40">
        <v>1613866511</v>
      </c>
    </row>
    <row r="50" spans="1:17" ht="21.75" customHeight="1" x14ac:dyDescent="0.2">
      <c r="A50" s="7" t="s">
        <v>58</v>
      </c>
      <c r="C50" s="47">
        <v>14017157</v>
      </c>
      <c r="E50" s="40">
        <v>28383058763</v>
      </c>
      <c r="G50" s="40">
        <v>31751576817</v>
      </c>
      <c r="I50" s="40">
        <v>-3368518053</v>
      </c>
      <c r="K50" s="40">
        <v>14017157</v>
      </c>
      <c r="M50" s="40">
        <v>28383058763</v>
      </c>
      <c r="O50" s="40">
        <v>35499876766</v>
      </c>
      <c r="Q50" s="40">
        <v>-7116818002</v>
      </c>
    </row>
    <row r="51" spans="1:17" ht="21.75" customHeight="1" x14ac:dyDescent="0.2">
      <c r="A51" s="7" t="s">
        <v>53</v>
      </c>
      <c r="C51" s="47">
        <v>3400890</v>
      </c>
      <c r="E51" s="40">
        <v>28532725705</v>
      </c>
      <c r="G51" s="40">
        <v>26538139430</v>
      </c>
      <c r="I51" s="40">
        <v>1994586275</v>
      </c>
      <c r="K51" s="40">
        <v>3400890</v>
      </c>
      <c r="M51" s="40">
        <v>28532725705</v>
      </c>
      <c r="O51" s="40">
        <v>19115779964</v>
      </c>
      <c r="Q51" s="40">
        <v>9416945741</v>
      </c>
    </row>
    <row r="52" spans="1:17" ht="21.75" customHeight="1" x14ac:dyDescent="0.2">
      <c r="A52" s="7" t="s">
        <v>39</v>
      </c>
      <c r="C52" s="47">
        <v>1657992</v>
      </c>
      <c r="E52" s="40">
        <v>5816239998</v>
      </c>
      <c r="G52" s="40">
        <v>5956801682</v>
      </c>
      <c r="I52" s="40">
        <v>-140561683</v>
      </c>
      <c r="K52" s="40">
        <v>1657992</v>
      </c>
      <c r="M52" s="40">
        <v>5816239998</v>
      </c>
      <c r="O52" s="40">
        <v>8486040173</v>
      </c>
      <c r="Q52" s="40">
        <v>-2669800174</v>
      </c>
    </row>
    <row r="53" spans="1:17" ht="21.75" customHeight="1" x14ac:dyDescent="0.2">
      <c r="A53" s="7" t="s">
        <v>46</v>
      </c>
      <c r="C53" s="47">
        <v>3918545</v>
      </c>
      <c r="E53" s="40">
        <v>25681249130</v>
      </c>
      <c r="G53" s="40">
        <v>29216296372</v>
      </c>
      <c r="I53" s="40">
        <v>-3535047241</v>
      </c>
      <c r="K53" s="40">
        <v>3918545</v>
      </c>
      <c r="M53" s="40">
        <v>25681249130</v>
      </c>
      <c r="O53" s="40">
        <v>28988578157</v>
      </c>
      <c r="Q53" s="40">
        <v>-3307329026</v>
      </c>
    </row>
    <row r="54" spans="1:17" ht="21.75" customHeight="1" x14ac:dyDescent="0.2">
      <c r="A54" s="7" t="s">
        <v>73</v>
      </c>
      <c r="C54" s="47">
        <v>5040002</v>
      </c>
      <c r="E54" s="40">
        <v>45941828270</v>
      </c>
      <c r="G54" s="40">
        <v>51102142678</v>
      </c>
      <c r="I54" s="40">
        <v>-5160314407</v>
      </c>
      <c r="K54" s="40">
        <v>5040002</v>
      </c>
      <c r="M54" s="40">
        <v>45941828270</v>
      </c>
      <c r="O54" s="40">
        <v>46677173973</v>
      </c>
      <c r="Q54" s="40">
        <v>-735345702</v>
      </c>
    </row>
    <row r="55" spans="1:17" ht="21.75" customHeight="1" x14ac:dyDescent="0.2">
      <c r="A55" s="7" t="s">
        <v>36</v>
      </c>
      <c r="C55" s="47">
        <v>2037812</v>
      </c>
      <c r="E55" s="40">
        <v>71527008626</v>
      </c>
      <c r="G55" s="40">
        <v>75315043351</v>
      </c>
      <c r="I55" s="40">
        <v>-3788034724</v>
      </c>
      <c r="K55" s="40">
        <v>2037812</v>
      </c>
      <c r="M55" s="40">
        <v>71527008626</v>
      </c>
      <c r="O55" s="40">
        <v>52829917443</v>
      </c>
      <c r="Q55" s="40">
        <v>18697091183</v>
      </c>
    </row>
    <row r="56" spans="1:17" ht="21.75" customHeight="1" x14ac:dyDescent="0.2">
      <c r="A56" s="7" t="s">
        <v>34</v>
      </c>
      <c r="C56" s="47">
        <v>8795966</v>
      </c>
      <c r="E56" s="40">
        <v>46865856812</v>
      </c>
      <c r="G56" s="40">
        <v>54472814914</v>
      </c>
      <c r="I56" s="40">
        <v>-7606958101</v>
      </c>
      <c r="K56" s="40">
        <v>8795966</v>
      </c>
      <c r="M56" s="40">
        <v>46865856812</v>
      </c>
      <c r="O56" s="40">
        <v>44847587025</v>
      </c>
      <c r="Q56" s="40">
        <v>2018269787</v>
      </c>
    </row>
    <row r="57" spans="1:17" ht="21.75" customHeight="1" x14ac:dyDescent="0.2">
      <c r="A57" s="7" t="s">
        <v>75</v>
      </c>
      <c r="C57" s="47">
        <v>1735355</v>
      </c>
      <c r="E57" s="40">
        <v>9648090763</v>
      </c>
      <c r="G57" s="40">
        <v>11099330580</v>
      </c>
      <c r="I57" s="40">
        <v>-1451239816</v>
      </c>
      <c r="K57" s="40">
        <v>1735355</v>
      </c>
      <c r="M57" s="40">
        <v>9648090763</v>
      </c>
      <c r="O57" s="40">
        <v>11099330580</v>
      </c>
      <c r="Q57" s="40">
        <v>-1451239816</v>
      </c>
    </row>
    <row r="58" spans="1:17" ht="21.75" customHeight="1" x14ac:dyDescent="0.2">
      <c r="A58" s="7" t="s">
        <v>66</v>
      </c>
      <c r="C58" s="47">
        <v>800000</v>
      </c>
      <c r="E58" s="40">
        <v>10680073200</v>
      </c>
      <c r="G58" s="40">
        <v>11968362000</v>
      </c>
      <c r="I58" s="40">
        <v>-1288288800</v>
      </c>
      <c r="K58" s="40">
        <v>800000</v>
      </c>
      <c r="M58" s="40">
        <v>10680073200</v>
      </c>
      <c r="O58" s="40">
        <v>12025409163</v>
      </c>
      <c r="Q58" s="40">
        <v>-1345335963</v>
      </c>
    </row>
    <row r="59" spans="1:17" ht="21.75" customHeight="1" x14ac:dyDescent="0.2">
      <c r="A59" s="7" t="s">
        <v>47</v>
      </c>
      <c r="C59" s="47">
        <v>9568788</v>
      </c>
      <c r="E59" s="40">
        <v>63824538403</v>
      </c>
      <c r="G59" s="40">
        <v>72004732595</v>
      </c>
      <c r="I59" s="40">
        <v>-8180194191</v>
      </c>
      <c r="K59" s="40">
        <v>9568788</v>
      </c>
      <c r="M59" s="40">
        <v>63824538403</v>
      </c>
      <c r="O59" s="40">
        <v>42220772526</v>
      </c>
      <c r="Q59" s="40">
        <v>21603765877</v>
      </c>
    </row>
    <row r="60" spans="1:17" ht="21.75" customHeight="1" x14ac:dyDescent="0.2">
      <c r="A60" s="7" t="s">
        <v>63</v>
      </c>
      <c r="C60" s="47">
        <v>41994168</v>
      </c>
      <c r="E60" s="40">
        <v>52681310007</v>
      </c>
      <c r="G60" s="40">
        <v>54810269445</v>
      </c>
      <c r="I60" s="40">
        <v>-2128959437</v>
      </c>
      <c r="K60" s="40">
        <v>41994168</v>
      </c>
      <c r="M60" s="40">
        <v>52681310007</v>
      </c>
      <c r="O60" s="40">
        <v>62674539221</v>
      </c>
      <c r="Q60" s="40">
        <v>-9993229213</v>
      </c>
    </row>
    <row r="61" spans="1:17" ht="21.75" customHeight="1" x14ac:dyDescent="0.2">
      <c r="A61" s="7" t="s">
        <v>49</v>
      </c>
      <c r="C61" s="47">
        <v>2232453</v>
      </c>
      <c r="E61" s="40">
        <v>4427243959</v>
      </c>
      <c r="G61" s="40">
        <v>4649400203</v>
      </c>
      <c r="I61" s="40">
        <v>-222156243</v>
      </c>
      <c r="K61" s="40">
        <v>2232453</v>
      </c>
      <c r="M61" s="40">
        <v>4427243959</v>
      </c>
      <c r="O61" s="40">
        <v>5502400847</v>
      </c>
      <c r="Q61" s="40">
        <v>-1075156887</v>
      </c>
    </row>
    <row r="62" spans="1:17" ht="21.75" customHeight="1" x14ac:dyDescent="0.2">
      <c r="A62" s="7" t="s">
        <v>57</v>
      </c>
      <c r="C62" s="47">
        <v>1000000</v>
      </c>
      <c r="E62" s="40">
        <v>11670147000</v>
      </c>
      <c r="G62" s="40">
        <v>13141341000</v>
      </c>
      <c r="I62" s="40">
        <v>-1471194000</v>
      </c>
      <c r="K62" s="40">
        <v>1000000</v>
      </c>
      <c r="M62" s="40">
        <v>11670147000</v>
      </c>
      <c r="O62" s="40">
        <v>14585231339</v>
      </c>
      <c r="Q62" s="40">
        <v>-2915084339</v>
      </c>
    </row>
    <row r="63" spans="1:17" ht="21.75" customHeight="1" x14ac:dyDescent="0.2">
      <c r="A63" s="7" t="s">
        <v>256</v>
      </c>
      <c r="C63" s="47">
        <v>200000000</v>
      </c>
      <c r="E63" s="40">
        <v>9197631000</v>
      </c>
      <c r="G63" s="40">
        <v>-7274632819</v>
      </c>
      <c r="I63" s="40">
        <v>16472263819</v>
      </c>
      <c r="K63" s="40">
        <v>200000000</v>
      </c>
      <c r="M63" s="40">
        <v>9197631000</v>
      </c>
      <c r="O63" s="40">
        <v>-7381806000</v>
      </c>
      <c r="Q63" s="40">
        <v>16579437000</v>
      </c>
    </row>
    <row r="64" spans="1:17" ht="21.75" customHeight="1" x14ac:dyDescent="0.2">
      <c r="A64" s="7" t="s">
        <v>257</v>
      </c>
      <c r="C64" s="47">
        <v>88000000</v>
      </c>
      <c r="E64" s="40">
        <v>1407637440</v>
      </c>
      <c r="G64" s="40">
        <v>-5322770440</v>
      </c>
      <c r="I64" s="40">
        <v>6730407880</v>
      </c>
      <c r="K64" s="40">
        <v>88000000</v>
      </c>
      <c r="M64" s="40">
        <v>1407637440</v>
      </c>
      <c r="O64" s="40">
        <v>-5322770440</v>
      </c>
      <c r="Q64" s="40">
        <v>6730407880</v>
      </c>
    </row>
    <row r="65" spans="1:17" ht="21.75" customHeight="1" x14ac:dyDescent="0.2">
      <c r="A65" s="7" t="s">
        <v>258</v>
      </c>
      <c r="C65" s="47">
        <v>3000000</v>
      </c>
      <c r="E65" s="40">
        <v>11996910</v>
      </c>
      <c r="G65" s="40">
        <v>-41990215</v>
      </c>
      <c r="I65" s="40">
        <v>53987125</v>
      </c>
      <c r="K65" s="40">
        <v>3000000</v>
      </c>
      <c r="M65" s="40">
        <v>11996910</v>
      </c>
      <c r="O65" s="40">
        <v>-92006180</v>
      </c>
      <c r="Q65" s="40">
        <v>104003090</v>
      </c>
    </row>
    <row r="66" spans="1:17" ht="21.75" customHeight="1" x14ac:dyDescent="0.2">
      <c r="A66" s="7" t="s">
        <v>259</v>
      </c>
      <c r="C66" s="47">
        <v>3280200</v>
      </c>
      <c r="E66" s="40">
        <v>1360932469</v>
      </c>
      <c r="G66" s="40">
        <v>1219492375</v>
      </c>
      <c r="I66" s="40">
        <v>141440094</v>
      </c>
      <c r="K66" s="40">
        <v>3280200</v>
      </c>
      <c r="M66" s="40">
        <v>1360932469</v>
      </c>
      <c r="O66" s="40">
        <v>1219492375</v>
      </c>
      <c r="Q66" s="40">
        <v>141440094</v>
      </c>
    </row>
    <row r="67" spans="1:17" ht="21.75" customHeight="1" x14ac:dyDescent="0.2">
      <c r="A67" s="7" t="s">
        <v>260</v>
      </c>
      <c r="C67" s="47">
        <v>4438920</v>
      </c>
      <c r="E67" s="40">
        <v>887555395</v>
      </c>
      <c r="G67" s="40">
        <v>656596099</v>
      </c>
      <c r="I67" s="40">
        <v>230959296</v>
      </c>
      <c r="K67" s="40">
        <v>4438920</v>
      </c>
      <c r="M67" s="40">
        <v>887555395</v>
      </c>
      <c r="O67" s="40">
        <v>656596099</v>
      </c>
      <c r="Q67" s="40">
        <v>230959296</v>
      </c>
    </row>
    <row r="68" spans="1:17" ht="21.75" customHeight="1" x14ac:dyDescent="0.2">
      <c r="A68" s="9" t="s">
        <v>261</v>
      </c>
      <c r="C68" s="71">
        <v>10050000</v>
      </c>
      <c r="E68" s="69">
        <v>251185303</v>
      </c>
      <c r="G68" s="69">
        <v>10047413</v>
      </c>
      <c r="I68" s="69">
        <v>241137890</v>
      </c>
      <c r="K68" s="69">
        <v>10050000</v>
      </c>
      <c r="M68" s="69">
        <v>251185303</v>
      </c>
      <c r="O68" s="69">
        <v>-204331981</v>
      </c>
      <c r="Q68" s="69">
        <v>455517284</v>
      </c>
    </row>
    <row r="69" spans="1:17" ht="21.75" customHeight="1" thickBot="1" x14ac:dyDescent="0.25">
      <c r="A69" s="11" t="s">
        <v>76</v>
      </c>
      <c r="C69" s="72">
        <f>SUM(C8:C68)</f>
        <v>1077081293</v>
      </c>
      <c r="D69" s="73"/>
      <c r="E69" s="74">
        <f>SUM(E8:E68)</f>
        <v>3067448609355</v>
      </c>
      <c r="F69" s="73"/>
      <c r="G69" s="74">
        <f>SUM(G8:G68)</f>
        <v>3144251787445</v>
      </c>
      <c r="H69" s="73"/>
      <c r="I69" s="74">
        <f>SUM(I8:I68)</f>
        <v>-76803178058</v>
      </c>
      <c r="J69" s="73"/>
      <c r="K69" s="74">
        <f>SUM(K8:K68)</f>
        <v>1077081293</v>
      </c>
      <c r="L69" s="73"/>
      <c r="M69" s="74">
        <f>SUM(M8:M68)</f>
        <v>3067448609355</v>
      </c>
      <c r="N69" s="73"/>
      <c r="O69" s="74">
        <f>SUM(O8:O68)</f>
        <v>2922018257926</v>
      </c>
      <c r="P69" s="73"/>
      <c r="Q69" s="74">
        <f>SUM(Q8:Q68)</f>
        <v>145430351450</v>
      </c>
    </row>
    <row r="70" spans="1:17" ht="13.5" thickTop="1" x14ac:dyDescent="0.2"/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5"/>
  <sheetViews>
    <sheetView rightToLeft="1" view="pageBreakPreview" topLeftCell="B1" zoomScale="80" zoomScaleNormal="100" zoomScaleSheetLayoutView="80" workbookViewId="0">
      <selection activeCell="AD8" sqref="AD8"/>
    </sheetView>
  </sheetViews>
  <sheetFormatPr defaultRowHeight="12.75" x14ac:dyDescent="0.2"/>
  <cols>
    <col min="1" max="1" width="31.5703125" style="29" bestFit="1" customWidth="1"/>
    <col min="2" max="2" width="1.28515625" style="29" customWidth="1"/>
    <col min="3" max="3" width="13.28515625" style="29" bestFit="1" customWidth="1"/>
    <col min="4" max="4" width="1.28515625" style="29" customWidth="1"/>
    <col min="5" max="5" width="19.42578125" style="29" bestFit="1" customWidth="1"/>
    <col min="6" max="6" width="1.28515625" style="29" customWidth="1"/>
    <col min="7" max="7" width="19.140625" style="29" bestFit="1" customWidth="1"/>
    <col min="8" max="8" width="1.28515625" style="29" customWidth="1"/>
    <col min="9" max="9" width="14" style="29" bestFit="1" customWidth="1"/>
    <col min="10" max="10" width="1.28515625" style="29" customWidth="1"/>
    <col min="11" max="11" width="15.85546875" style="29" bestFit="1" customWidth="1"/>
    <col min="12" max="12" width="1.28515625" style="29" customWidth="1"/>
    <col min="13" max="13" width="14.42578125" style="29" bestFit="1" customWidth="1"/>
    <col min="14" max="14" width="1.28515625" style="29" customWidth="1"/>
    <col min="15" max="15" width="17.28515625" style="29" bestFit="1" customWidth="1"/>
    <col min="16" max="16" width="1.28515625" style="29" customWidth="1"/>
    <col min="17" max="17" width="13.42578125" style="29" bestFit="1" customWidth="1"/>
    <col min="18" max="18" width="1.28515625" style="29" customWidth="1"/>
    <col min="19" max="19" width="17.5703125" style="29" bestFit="1" customWidth="1"/>
    <col min="20" max="20" width="1.28515625" style="29" customWidth="1"/>
    <col min="21" max="21" width="19.42578125" style="29" bestFit="1" customWidth="1"/>
    <col min="22" max="22" width="1.28515625" style="29" customWidth="1"/>
    <col min="23" max="23" width="19" style="29" bestFit="1" customWidth="1"/>
    <col min="24" max="24" width="1.28515625" style="29" customWidth="1"/>
    <col min="25" max="25" width="11.42578125" style="29" customWidth="1"/>
    <col min="26" max="26" width="0.28515625" style="29" customWidth="1"/>
    <col min="27" max="27" width="20.140625" style="29" bestFit="1" customWidth="1"/>
    <col min="28" max="28" width="17.42578125" style="29" bestFit="1" customWidth="1"/>
    <col min="29" max="29" width="9.140625" style="29"/>
    <col min="30" max="30" width="17.42578125" style="29" bestFit="1" customWidth="1"/>
    <col min="31" max="16384" width="9.140625" style="29"/>
  </cols>
  <sheetData>
    <row r="1" spans="1:28" ht="29.1" customHeigh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</row>
    <row r="2" spans="1:28" ht="21.75" customHeight="1" x14ac:dyDescent="0.2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</row>
    <row r="3" spans="1:28" ht="21.75" customHeight="1" x14ac:dyDescent="0.2">
      <c r="A3" s="102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</row>
    <row r="4" spans="1:28" ht="14.45" customHeight="1" x14ac:dyDescent="0.2">
      <c r="A4" s="76" t="s">
        <v>3</v>
      </c>
      <c r="B4" s="76"/>
      <c r="C4" s="104" t="s">
        <v>4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5" spans="1:28" ht="14.45" customHeight="1" x14ac:dyDescent="0.2">
      <c r="A5" s="76" t="s">
        <v>5</v>
      </c>
      <c r="B5" s="76"/>
      <c r="C5" s="104" t="s">
        <v>6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</row>
    <row r="6" spans="1:28" ht="14.45" customHeight="1" x14ac:dyDescent="0.2">
      <c r="D6" s="2"/>
      <c r="E6" s="103" t="s">
        <v>7</v>
      </c>
      <c r="F6" s="103"/>
      <c r="G6" s="103"/>
      <c r="I6" s="103" t="s">
        <v>8</v>
      </c>
      <c r="J6" s="103"/>
      <c r="K6" s="103"/>
      <c r="L6" s="103"/>
      <c r="M6" s="103"/>
      <c r="N6" s="103"/>
      <c r="O6" s="103"/>
      <c r="Q6" s="103" t="s">
        <v>9</v>
      </c>
      <c r="R6" s="103"/>
      <c r="S6" s="103"/>
      <c r="T6" s="103"/>
      <c r="U6" s="103"/>
      <c r="V6" s="103"/>
      <c r="W6" s="103"/>
      <c r="X6" s="103"/>
      <c r="Y6" s="103"/>
    </row>
    <row r="7" spans="1:28" ht="14.45" customHeight="1" x14ac:dyDescent="0.2">
      <c r="D7" s="63"/>
      <c r="E7" s="63"/>
      <c r="F7" s="63"/>
      <c r="G7" s="63"/>
      <c r="I7" s="4" t="s">
        <v>10</v>
      </c>
      <c r="J7" s="4"/>
      <c r="K7" s="4"/>
      <c r="L7" s="63"/>
      <c r="M7" s="4" t="s">
        <v>11</v>
      </c>
      <c r="N7" s="4"/>
      <c r="O7" s="4"/>
      <c r="Q7" s="63"/>
      <c r="R7" s="63"/>
      <c r="S7" s="63"/>
      <c r="T7" s="63"/>
      <c r="U7" s="63"/>
      <c r="V7" s="63"/>
      <c r="W7" s="63"/>
      <c r="X7" s="63"/>
      <c r="Y7" s="63"/>
    </row>
    <row r="8" spans="1:28" ht="36" customHeight="1" x14ac:dyDescent="0.2">
      <c r="A8" s="2" t="s">
        <v>12</v>
      </c>
      <c r="C8" s="2" t="s">
        <v>13</v>
      </c>
      <c r="E8" s="2" t="s">
        <v>14</v>
      </c>
      <c r="G8" s="2" t="s">
        <v>15</v>
      </c>
      <c r="I8" s="4" t="s">
        <v>13</v>
      </c>
      <c r="J8" s="63"/>
      <c r="K8" s="4" t="s">
        <v>14</v>
      </c>
      <c r="M8" s="4" t="s">
        <v>13</v>
      </c>
      <c r="N8" s="63"/>
      <c r="O8" s="4" t="s">
        <v>16</v>
      </c>
      <c r="Q8" s="2" t="s">
        <v>13</v>
      </c>
      <c r="S8" s="2" t="s">
        <v>17</v>
      </c>
      <c r="U8" s="2" t="s">
        <v>14</v>
      </c>
      <c r="W8" s="2" t="s">
        <v>15</v>
      </c>
      <c r="Y8" s="13" t="s">
        <v>18</v>
      </c>
    </row>
    <row r="9" spans="1:28" ht="21.75" customHeight="1" x14ac:dyDescent="0.2">
      <c r="A9" s="64" t="s">
        <v>19</v>
      </c>
      <c r="C9" s="59">
        <v>440000</v>
      </c>
      <c r="E9" s="59">
        <v>3239498789</v>
      </c>
      <c r="G9" s="59">
        <v>4045783500</v>
      </c>
      <c r="I9" s="59">
        <v>0</v>
      </c>
      <c r="K9" s="59">
        <v>0</v>
      </c>
      <c r="M9" s="59">
        <v>-220000</v>
      </c>
      <c r="O9" s="59">
        <v>2081938349</v>
      </c>
      <c r="Q9" s="59">
        <v>220000</v>
      </c>
      <c r="S9" s="59">
        <v>7170</v>
      </c>
      <c r="U9" s="59">
        <v>1619749394</v>
      </c>
      <c r="W9" s="59">
        <v>1568014470</v>
      </c>
      <c r="Y9" s="28">
        <f>W9/$AA$9</f>
        <v>4.8903435034627809E-4</v>
      </c>
      <c r="AA9" s="77">
        <v>3206348324795</v>
      </c>
      <c r="AB9" s="89"/>
    </row>
    <row r="10" spans="1:28" ht="21.75" customHeight="1" x14ac:dyDescent="0.2">
      <c r="A10" s="65" t="s">
        <v>20</v>
      </c>
      <c r="C10" s="66">
        <v>2042336</v>
      </c>
      <c r="E10" s="66">
        <v>10422388327</v>
      </c>
      <c r="G10" s="66">
        <v>12160802763.792</v>
      </c>
      <c r="I10" s="66">
        <v>1346172</v>
      </c>
      <c r="K10" s="66">
        <v>0</v>
      </c>
      <c r="M10" s="66">
        <v>-1</v>
      </c>
      <c r="O10" s="66">
        <v>1</v>
      </c>
      <c r="Q10" s="66">
        <v>3388507</v>
      </c>
      <c r="S10" s="66">
        <v>3132</v>
      </c>
      <c r="U10" s="66">
        <v>10422385251</v>
      </c>
      <c r="W10" s="66">
        <v>10549657740</v>
      </c>
      <c r="Y10" s="30">
        <f>W10/$AA$9</f>
        <v>3.2902406948173667E-3</v>
      </c>
      <c r="AA10" s="77"/>
      <c r="AB10" s="89"/>
    </row>
    <row r="11" spans="1:28" ht="21.75" customHeight="1" x14ac:dyDescent="0.2">
      <c r="A11" s="65" t="s">
        <v>21</v>
      </c>
      <c r="C11" s="66">
        <v>3500000</v>
      </c>
      <c r="E11" s="66">
        <v>7787564694</v>
      </c>
      <c r="G11" s="66">
        <v>9546856200</v>
      </c>
      <c r="I11" s="66">
        <v>0</v>
      </c>
      <c r="K11" s="66">
        <v>0</v>
      </c>
      <c r="M11" s="66">
        <v>-1750000</v>
      </c>
      <c r="O11" s="66">
        <v>5346766532</v>
      </c>
      <c r="Q11" s="66">
        <v>1750000</v>
      </c>
      <c r="S11" s="66">
        <v>2699</v>
      </c>
      <c r="U11" s="66">
        <v>3893782344</v>
      </c>
      <c r="W11" s="66">
        <v>4695146662</v>
      </c>
      <c r="Y11" s="30">
        <f t="shared" ref="Y11:Y65" si="0">W11/$AA$9</f>
        <v>1.4643283219393161E-3</v>
      </c>
      <c r="AA11" s="77"/>
      <c r="AB11" s="89"/>
    </row>
    <row r="12" spans="1:28" ht="21.75" customHeight="1" x14ac:dyDescent="0.2">
      <c r="A12" s="65" t="s">
        <v>22</v>
      </c>
      <c r="C12" s="66">
        <v>26908702</v>
      </c>
      <c r="E12" s="66">
        <v>16821156000</v>
      </c>
      <c r="G12" s="66">
        <v>16396888871.7603</v>
      </c>
      <c r="I12" s="66">
        <v>0</v>
      </c>
      <c r="K12" s="66">
        <v>0</v>
      </c>
      <c r="M12" s="66">
        <v>0</v>
      </c>
      <c r="O12" s="66">
        <v>0</v>
      </c>
      <c r="Q12" s="66">
        <v>26908702</v>
      </c>
      <c r="S12" s="66">
        <v>556</v>
      </c>
      <c r="U12" s="66">
        <v>16821156000</v>
      </c>
      <c r="W12" s="66">
        <v>14872218943</v>
      </c>
      <c r="Y12" s="30">
        <f t="shared" si="0"/>
        <v>4.6383665891792545E-3</v>
      </c>
      <c r="AA12" s="77"/>
      <c r="AB12" s="89"/>
    </row>
    <row r="13" spans="1:28" ht="21.75" customHeight="1" x14ac:dyDescent="0.2">
      <c r="A13" s="65" t="s">
        <v>23</v>
      </c>
      <c r="C13" s="66">
        <v>5000000</v>
      </c>
      <c r="E13" s="66">
        <v>16215542245</v>
      </c>
      <c r="G13" s="66">
        <v>15218905500</v>
      </c>
      <c r="I13" s="66">
        <v>3521127</v>
      </c>
      <c r="K13" s="66">
        <v>0</v>
      </c>
      <c r="M13" s="66">
        <v>-1</v>
      </c>
      <c r="O13" s="66">
        <v>1</v>
      </c>
      <c r="Q13" s="66">
        <v>8521126</v>
      </c>
      <c r="S13" s="66">
        <v>2163</v>
      </c>
      <c r="U13" s="66">
        <v>16215540342</v>
      </c>
      <c r="W13" s="66">
        <v>18321529923</v>
      </c>
      <c r="Y13" s="30">
        <f t="shared" si="0"/>
        <v>5.7141420915868208E-3</v>
      </c>
      <c r="AA13" s="77"/>
      <c r="AB13" s="89"/>
    </row>
    <row r="14" spans="1:28" ht="21.75" customHeight="1" x14ac:dyDescent="0.2">
      <c r="A14" s="65" t="s">
        <v>24</v>
      </c>
      <c r="C14" s="66">
        <v>18629218</v>
      </c>
      <c r="E14" s="66">
        <v>91934848930</v>
      </c>
      <c r="G14" s="66">
        <v>90184482124.623001</v>
      </c>
      <c r="I14" s="66">
        <v>6770912</v>
      </c>
      <c r="K14" s="66">
        <v>0</v>
      </c>
      <c r="M14" s="66">
        <v>-2508001</v>
      </c>
      <c r="O14" s="66">
        <v>1</v>
      </c>
      <c r="Q14" s="66">
        <v>22892129</v>
      </c>
      <c r="S14" s="66">
        <v>3465</v>
      </c>
      <c r="U14" s="66">
        <v>79557911485</v>
      </c>
      <c r="W14" s="66">
        <v>78849265684.439301</v>
      </c>
      <c r="Y14" s="30">
        <f t="shared" si="0"/>
        <v>2.4591609425180148E-2</v>
      </c>
      <c r="AA14" s="77"/>
      <c r="AB14" s="89"/>
    </row>
    <row r="15" spans="1:28" ht="21.75" customHeight="1" x14ac:dyDescent="0.2">
      <c r="A15" s="65" t="s">
        <v>25</v>
      </c>
      <c r="C15" s="66">
        <v>1300000</v>
      </c>
      <c r="E15" s="66">
        <v>22071154154</v>
      </c>
      <c r="G15" s="66">
        <v>25651460250</v>
      </c>
      <c r="I15" s="66">
        <v>0</v>
      </c>
      <c r="K15" s="66">
        <v>0</v>
      </c>
      <c r="M15" s="66">
        <v>0</v>
      </c>
      <c r="O15" s="66">
        <v>0</v>
      </c>
      <c r="Q15" s="66">
        <v>1300000</v>
      </c>
      <c r="S15" s="66">
        <v>18730</v>
      </c>
      <c r="U15" s="66">
        <v>22071154154</v>
      </c>
      <c r="W15" s="66">
        <v>24204123450</v>
      </c>
      <c r="Y15" s="30">
        <f t="shared" si="0"/>
        <v>7.5488128544323099E-3</v>
      </c>
      <c r="AA15" s="77"/>
      <c r="AB15" s="89"/>
    </row>
    <row r="16" spans="1:28" ht="21.75" customHeight="1" x14ac:dyDescent="0.2">
      <c r="A16" s="65" t="s">
        <v>26</v>
      </c>
      <c r="C16" s="66">
        <v>2400000</v>
      </c>
      <c r="E16" s="66">
        <v>30485440737</v>
      </c>
      <c r="G16" s="66">
        <v>26099776800</v>
      </c>
      <c r="I16" s="66">
        <v>0</v>
      </c>
      <c r="K16" s="66">
        <v>0</v>
      </c>
      <c r="M16" s="66">
        <v>0</v>
      </c>
      <c r="O16" s="66">
        <v>0</v>
      </c>
      <c r="Q16" s="66">
        <v>2400000</v>
      </c>
      <c r="S16" s="66">
        <v>9640</v>
      </c>
      <c r="U16" s="66">
        <v>30485440737</v>
      </c>
      <c r="W16" s="66">
        <v>22998340800</v>
      </c>
      <c r="Y16" s="30">
        <f t="shared" si="0"/>
        <v>7.1727518255429766E-3</v>
      </c>
      <c r="AA16" s="77"/>
      <c r="AB16" s="89"/>
    </row>
    <row r="17" spans="1:28" ht="21.75" customHeight="1" x14ac:dyDescent="0.2">
      <c r="A17" s="65" t="s">
        <v>27</v>
      </c>
      <c r="C17" s="66">
        <v>161737</v>
      </c>
      <c r="E17" s="66">
        <v>5796147486</v>
      </c>
      <c r="G17" s="66">
        <v>11844269559.4995</v>
      </c>
      <c r="I17" s="66">
        <v>0</v>
      </c>
      <c r="K17" s="66">
        <v>0</v>
      </c>
      <c r="M17" s="66">
        <v>0</v>
      </c>
      <c r="O17" s="66">
        <v>0</v>
      </c>
      <c r="Q17" s="66">
        <v>161737</v>
      </c>
      <c r="S17" s="66">
        <v>79650</v>
      </c>
      <c r="U17" s="66">
        <v>5796147486</v>
      </c>
      <c r="W17" s="66">
        <v>12805702054</v>
      </c>
      <c r="Y17" s="30">
        <f t="shared" si="0"/>
        <v>3.9938586693692244E-3</v>
      </c>
      <c r="AA17" s="77"/>
      <c r="AB17" s="89"/>
    </row>
    <row r="18" spans="1:28" ht="21.75" customHeight="1" x14ac:dyDescent="0.2">
      <c r="A18" s="65" t="s">
        <v>28</v>
      </c>
      <c r="C18" s="66">
        <v>3600000</v>
      </c>
      <c r="E18" s="66">
        <v>10946949289</v>
      </c>
      <c r="G18" s="66">
        <v>11544499080</v>
      </c>
      <c r="I18" s="66">
        <v>0</v>
      </c>
      <c r="K18" s="66">
        <v>0</v>
      </c>
      <c r="M18" s="66">
        <v>0</v>
      </c>
      <c r="O18" s="66">
        <v>0</v>
      </c>
      <c r="Q18" s="66">
        <v>3600000</v>
      </c>
      <c r="S18" s="66">
        <v>3510</v>
      </c>
      <c r="U18" s="66">
        <v>10946949289</v>
      </c>
      <c r="W18" s="66">
        <v>12560815800</v>
      </c>
      <c r="Y18" s="30">
        <f t="shared" si="0"/>
        <v>3.9174832325190633E-3</v>
      </c>
      <c r="AA18" s="77"/>
      <c r="AB18" s="89"/>
    </row>
    <row r="19" spans="1:28" ht="21.75" customHeight="1" x14ac:dyDescent="0.2">
      <c r="A19" s="65" t="s">
        <v>29</v>
      </c>
      <c r="C19" s="66">
        <v>571647</v>
      </c>
      <c r="E19" s="66">
        <v>112063496983</v>
      </c>
      <c r="G19" s="66">
        <v>138794012310.487</v>
      </c>
      <c r="I19" s="66">
        <v>0</v>
      </c>
      <c r="K19" s="66">
        <v>0</v>
      </c>
      <c r="M19" s="66">
        <v>0</v>
      </c>
      <c r="O19" s="66">
        <v>0</v>
      </c>
      <c r="Q19" s="66">
        <v>571647</v>
      </c>
      <c r="S19" s="66">
        <v>259290</v>
      </c>
      <c r="U19" s="66">
        <v>112063496983</v>
      </c>
      <c r="W19" s="66">
        <v>147340427642</v>
      </c>
      <c r="Y19" s="30">
        <f t="shared" si="0"/>
        <v>4.5952720265169666E-2</v>
      </c>
      <c r="AA19" s="77"/>
      <c r="AB19" s="89"/>
    </row>
    <row r="20" spans="1:28" ht="21.75" customHeight="1" x14ac:dyDescent="0.2">
      <c r="A20" s="65" t="s">
        <v>30</v>
      </c>
      <c r="C20" s="66">
        <v>2220194</v>
      </c>
      <c r="E20" s="66">
        <v>41341274363</v>
      </c>
      <c r="G20" s="66">
        <v>21628441687.860001</v>
      </c>
      <c r="I20" s="66">
        <v>1867148</v>
      </c>
      <c r="K20" s="66">
        <v>17663430354</v>
      </c>
      <c r="M20" s="66">
        <v>0</v>
      </c>
      <c r="O20" s="66">
        <v>0</v>
      </c>
      <c r="Q20" s="66">
        <v>4087342</v>
      </c>
      <c r="S20" s="66">
        <v>8720</v>
      </c>
      <c r="U20" s="66">
        <v>59004704717</v>
      </c>
      <c r="W20" s="66">
        <v>35429554587</v>
      </c>
      <c r="Y20" s="30">
        <f t="shared" si="0"/>
        <v>1.1049814617151807E-2</v>
      </c>
      <c r="AA20" s="77"/>
      <c r="AB20" s="89"/>
    </row>
    <row r="21" spans="1:28" ht="21.75" customHeight="1" x14ac:dyDescent="0.2">
      <c r="A21" s="65" t="s">
        <v>31</v>
      </c>
      <c r="C21" s="66">
        <v>969585</v>
      </c>
      <c r="E21" s="66">
        <v>60611626608</v>
      </c>
      <c r="G21" s="66">
        <v>62754057757.8675</v>
      </c>
      <c r="I21" s="66">
        <v>0</v>
      </c>
      <c r="K21" s="66">
        <v>0</v>
      </c>
      <c r="M21" s="66">
        <v>0</v>
      </c>
      <c r="O21" s="66">
        <v>0</v>
      </c>
      <c r="Q21" s="66">
        <v>969585</v>
      </c>
      <c r="S21" s="66">
        <v>64650</v>
      </c>
      <c r="U21" s="66">
        <v>60611626608</v>
      </c>
      <c r="W21" s="66">
        <v>62310702411</v>
      </c>
      <c r="Y21" s="30">
        <f t="shared" si="0"/>
        <v>1.9433541243521594E-2</v>
      </c>
      <c r="AA21" s="77"/>
      <c r="AB21" s="89"/>
    </row>
    <row r="22" spans="1:28" ht="21.75" customHeight="1" x14ac:dyDescent="0.2">
      <c r="A22" s="65" t="s">
        <v>32</v>
      </c>
      <c r="C22" s="66">
        <v>492825</v>
      </c>
      <c r="E22" s="66">
        <v>57429199358</v>
      </c>
      <c r="G22" s="66">
        <v>68217557256.5625</v>
      </c>
      <c r="I22" s="66">
        <v>0</v>
      </c>
      <c r="K22" s="66">
        <v>0</v>
      </c>
      <c r="M22" s="66">
        <v>0</v>
      </c>
      <c r="O22" s="66">
        <v>0</v>
      </c>
      <c r="Q22" s="66">
        <v>492825</v>
      </c>
      <c r="S22" s="66">
        <v>127200</v>
      </c>
      <c r="U22" s="66">
        <v>57429199358</v>
      </c>
      <c r="W22" s="66">
        <v>62314350327</v>
      </c>
      <c r="Y22" s="30">
        <f t="shared" si="0"/>
        <v>1.9434678960210634E-2</v>
      </c>
      <c r="AA22" s="77"/>
      <c r="AB22" s="89"/>
    </row>
    <row r="23" spans="1:28" ht="21.75" customHeight="1" x14ac:dyDescent="0.2">
      <c r="A23" s="65" t="s">
        <v>33</v>
      </c>
      <c r="C23" s="66">
        <v>910000</v>
      </c>
      <c r="E23" s="66">
        <v>29586983945</v>
      </c>
      <c r="G23" s="66">
        <v>22135207185</v>
      </c>
      <c r="I23" s="66">
        <v>0</v>
      </c>
      <c r="K23" s="66">
        <v>0</v>
      </c>
      <c r="M23" s="66">
        <v>-910000</v>
      </c>
      <c r="O23" s="66">
        <v>21801382806</v>
      </c>
      <c r="Q23" s="66">
        <v>0</v>
      </c>
      <c r="S23" s="66">
        <v>0</v>
      </c>
      <c r="U23" s="66">
        <v>0</v>
      </c>
      <c r="W23" s="66">
        <v>0</v>
      </c>
      <c r="Y23" s="30">
        <f t="shared" si="0"/>
        <v>0</v>
      </c>
      <c r="AA23" s="77"/>
      <c r="AB23" s="89"/>
    </row>
    <row r="24" spans="1:28" ht="21.75" customHeight="1" x14ac:dyDescent="0.2">
      <c r="A24" s="65" t="s">
        <v>34</v>
      </c>
      <c r="C24" s="66">
        <v>8795966</v>
      </c>
      <c r="E24" s="66">
        <v>44847587025</v>
      </c>
      <c r="G24" s="66">
        <v>54472814914.329002</v>
      </c>
      <c r="I24" s="66">
        <v>0</v>
      </c>
      <c r="K24" s="66">
        <v>0</v>
      </c>
      <c r="M24" s="66">
        <v>0</v>
      </c>
      <c r="O24" s="66">
        <v>0</v>
      </c>
      <c r="Q24" s="66">
        <v>8795966</v>
      </c>
      <c r="S24" s="66">
        <v>5360</v>
      </c>
      <c r="U24" s="66">
        <v>44847587025</v>
      </c>
      <c r="W24" s="66">
        <v>46865856812.328003</v>
      </c>
      <c r="Y24" s="30">
        <f t="shared" si="0"/>
        <v>1.4616583123520868E-2</v>
      </c>
      <c r="AA24" s="77"/>
      <c r="AB24" s="89"/>
    </row>
    <row r="25" spans="1:28" ht="21.75" customHeight="1" x14ac:dyDescent="0.2">
      <c r="A25" s="65" t="s">
        <v>35</v>
      </c>
      <c r="C25" s="66">
        <v>702875</v>
      </c>
      <c r="E25" s="66">
        <v>100892522050</v>
      </c>
      <c r="G25" s="66">
        <v>185216499204.18799</v>
      </c>
      <c r="I25" s="66">
        <v>3982958</v>
      </c>
      <c r="K25" s="66">
        <v>0</v>
      </c>
      <c r="M25" s="66">
        <v>0</v>
      </c>
      <c r="O25" s="66">
        <v>0</v>
      </c>
      <c r="Q25" s="66">
        <v>4685833</v>
      </c>
      <c r="S25" s="66">
        <v>43920</v>
      </c>
      <c r="U25" s="66">
        <v>100892522050</v>
      </c>
      <c r="W25" s="66">
        <v>204577264737.108</v>
      </c>
      <c r="Y25" s="30">
        <f t="shared" si="0"/>
        <v>6.3803817930538714E-2</v>
      </c>
      <c r="AA25" s="77"/>
      <c r="AB25" s="89"/>
    </row>
    <row r="26" spans="1:28" ht="21.75" customHeight="1" x14ac:dyDescent="0.2">
      <c r="A26" s="65" t="s">
        <v>36</v>
      </c>
      <c r="C26" s="66">
        <v>2037812</v>
      </c>
      <c r="E26" s="66">
        <v>43235848646</v>
      </c>
      <c r="G26" s="66">
        <v>75315043351.548004</v>
      </c>
      <c r="I26" s="66">
        <v>0</v>
      </c>
      <c r="K26" s="66">
        <v>0</v>
      </c>
      <c r="M26" s="66">
        <v>0</v>
      </c>
      <c r="O26" s="66">
        <v>0</v>
      </c>
      <c r="Q26" s="66">
        <v>2037812</v>
      </c>
      <c r="S26" s="66">
        <v>35310</v>
      </c>
      <c r="U26" s="66">
        <v>43235848646</v>
      </c>
      <c r="W26" s="66">
        <v>71527008626</v>
      </c>
      <c r="Y26" s="30">
        <f t="shared" si="0"/>
        <v>2.2307934566208783E-2</v>
      </c>
      <c r="AA26" s="77"/>
      <c r="AB26" s="89"/>
    </row>
    <row r="27" spans="1:28" ht="21.75" customHeight="1" x14ac:dyDescent="0.2">
      <c r="A27" s="65" t="s">
        <v>37</v>
      </c>
      <c r="C27" s="66">
        <v>6635066</v>
      </c>
      <c r="E27" s="66">
        <v>44007560882</v>
      </c>
      <c r="G27" s="66">
        <v>77893886689.712997</v>
      </c>
      <c r="I27" s="66">
        <v>0</v>
      </c>
      <c r="K27" s="66">
        <v>0</v>
      </c>
      <c r="M27" s="66">
        <v>0</v>
      </c>
      <c r="O27" s="66">
        <v>0</v>
      </c>
      <c r="Q27" s="66">
        <v>6635066</v>
      </c>
      <c r="S27" s="66">
        <v>12790</v>
      </c>
      <c r="U27" s="66">
        <v>44007560882</v>
      </c>
      <c r="W27" s="66">
        <v>84357562299</v>
      </c>
      <c r="Y27" s="30">
        <f t="shared" si="0"/>
        <v>2.6309543990169396E-2</v>
      </c>
      <c r="AA27" s="77"/>
      <c r="AB27" s="89"/>
    </row>
    <row r="28" spans="1:28" ht="21.75" customHeight="1" x14ac:dyDescent="0.2">
      <c r="A28" s="65" t="s">
        <v>38</v>
      </c>
      <c r="C28" s="66">
        <v>1853967</v>
      </c>
      <c r="E28" s="66">
        <v>6232147960</v>
      </c>
      <c r="G28" s="66">
        <v>8624939994.9179993</v>
      </c>
      <c r="I28" s="66">
        <v>0</v>
      </c>
      <c r="K28" s="66">
        <v>0</v>
      </c>
      <c r="M28" s="66">
        <v>-588670</v>
      </c>
      <c r="O28" s="66">
        <v>2771364153</v>
      </c>
      <c r="Q28" s="66">
        <v>1265297</v>
      </c>
      <c r="S28" s="66">
        <v>4380</v>
      </c>
      <c r="U28" s="66">
        <v>4253321724</v>
      </c>
      <c r="W28" s="66">
        <v>5509025954</v>
      </c>
      <c r="Y28" s="30">
        <f t="shared" si="0"/>
        <v>1.718162032302658E-3</v>
      </c>
      <c r="AA28" s="77"/>
      <c r="AB28" s="89"/>
    </row>
    <row r="29" spans="1:28" ht="21.75" customHeight="1" x14ac:dyDescent="0.2">
      <c r="A29" s="65" t="s">
        <v>39</v>
      </c>
      <c r="C29" s="66">
        <v>1184280</v>
      </c>
      <c r="E29" s="66">
        <v>8097669216</v>
      </c>
      <c r="G29" s="66">
        <v>5956801682.04</v>
      </c>
      <c r="I29" s="66">
        <v>473712</v>
      </c>
      <c r="K29" s="66">
        <v>0</v>
      </c>
      <c r="M29" s="66">
        <v>0</v>
      </c>
      <c r="O29" s="66">
        <v>0</v>
      </c>
      <c r="Q29" s="66">
        <v>1657992</v>
      </c>
      <c r="S29" s="66">
        <v>3529</v>
      </c>
      <c r="U29" s="66">
        <v>8097669216</v>
      </c>
      <c r="W29" s="66">
        <v>5816239998.0804005</v>
      </c>
      <c r="Y29" s="30">
        <f t="shared" si="0"/>
        <v>1.8139763397204405E-3</v>
      </c>
      <c r="AA29" s="77"/>
      <c r="AB29" s="89"/>
    </row>
    <row r="30" spans="1:28" ht="21.75" customHeight="1" x14ac:dyDescent="0.2">
      <c r="A30" s="65" t="s">
        <v>40</v>
      </c>
      <c r="C30" s="66">
        <v>1066666</v>
      </c>
      <c r="E30" s="66">
        <v>5451167887</v>
      </c>
      <c r="G30" s="66">
        <v>7326806620.743</v>
      </c>
      <c r="I30" s="66">
        <v>0</v>
      </c>
      <c r="K30" s="66">
        <v>0</v>
      </c>
      <c r="M30" s="66">
        <v>0</v>
      </c>
      <c r="O30" s="66">
        <v>0</v>
      </c>
      <c r="Q30" s="66">
        <v>1066666</v>
      </c>
      <c r="S30" s="66">
        <v>6300</v>
      </c>
      <c r="U30" s="66">
        <v>5451167887</v>
      </c>
      <c r="W30" s="66">
        <v>6680011824</v>
      </c>
      <c r="Y30" s="30">
        <f t="shared" si="0"/>
        <v>2.0833705971191048E-3</v>
      </c>
      <c r="AA30" s="77"/>
      <c r="AB30" s="89"/>
    </row>
    <row r="31" spans="1:28" ht="21.75" customHeight="1" x14ac:dyDescent="0.2">
      <c r="A31" s="65" t="s">
        <v>41</v>
      </c>
      <c r="C31" s="66">
        <v>285750</v>
      </c>
      <c r="E31" s="66">
        <v>11988036510</v>
      </c>
      <c r="G31" s="66">
        <v>14855803886.25</v>
      </c>
      <c r="I31" s="66">
        <v>0</v>
      </c>
      <c r="K31" s="66">
        <v>0</v>
      </c>
      <c r="M31" s="66">
        <v>0</v>
      </c>
      <c r="O31" s="66">
        <v>0</v>
      </c>
      <c r="Q31" s="66">
        <v>285750</v>
      </c>
      <c r="S31" s="66">
        <v>47950</v>
      </c>
      <c r="U31" s="66">
        <v>11988036510</v>
      </c>
      <c r="W31" s="66">
        <v>13620187310</v>
      </c>
      <c r="Y31" s="30">
        <f t="shared" si="0"/>
        <v>4.2478813685568042E-3</v>
      </c>
      <c r="AA31" s="77"/>
      <c r="AB31" s="89"/>
    </row>
    <row r="32" spans="1:28" ht="21.75" customHeight="1" x14ac:dyDescent="0.2">
      <c r="A32" s="65" t="s">
        <v>42</v>
      </c>
      <c r="C32" s="66">
        <v>600000</v>
      </c>
      <c r="E32" s="66">
        <v>2136538212</v>
      </c>
      <c r="G32" s="66">
        <v>2407787910</v>
      </c>
      <c r="I32" s="66">
        <v>0</v>
      </c>
      <c r="K32" s="66">
        <v>0</v>
      </c>
      <c r="M32" s="66">
        <v>0</v>
      </c>
      <c r="O32" s="66">
        <v>0</v>
      </c>
      <c r="Q32" s="66">
        <v>600000</v>
      </c>
      <c r="S32" s="66">
        <v>3331</v>
      </c>
      <c r="U32" s="66">
        <v>2136538212</v>
      </c>
      <c r="W32" s="66">
        <v>1986708330</v>
      </c>
      <c r="Y32" s="30">
        <f t="shared" si="0"/>
        <v>6.1961712476358026E-4</v>
      </c>
      <c r="AA32" s="77"/>
      <c r="AB32" s="89"/>
    </row>
    <row r="33" spans="1:28" ht="21.75" customHeight="1" x14ac:dyDescent="0.2">
      <c r="A33" s="65" t="s">
        <v>43</v>
      </c>
      <c r="C33" s="66">
        <v>13000000</v>
      </c>
      <c r="E33" s="66">
        <v>47328935293</v>
      </c>
      <c r="G33" s="66">
        <v>36041270850</v>
      </c>
      <c r="I33" s="66">
        <v>0</v>
      </c>
      <c r="K33" s="66">
        <v>0</v>
      </c>
      <c r="M33" s="66">
        <v>0</v>
      </c>
      <c r="O33" s="66">
        <v>0</v>
      </c>
      <c r="Q33" s="66">
        <v>13000000</v>
      </c>
      <c r="S33" s="66">
        <v>2305</v>
      </c>
      <c r="U33" s="66">
        <v>47328935293</v>
      </c>
      <c r="W33" s="66">
        <v>29786708250</v>
      </c>
      <c r="Y33" s="30">
        <f t="shared" si="0"/>
        <v>9.2899165133296709E-3</v>
      </c>
      <c r="AA33" s="77"/>
      <c r="AB33" s="89"/>
    </row>
    <row r="34" spans="1:28" ht="21.75" customHeight="1" x14ac:dyDescent="0.2">
      <c r="A34" s="65" t="s">
        <v>44</v>
      </c>
      <c r="C34" s="66">
        <v>14916299</v>
      </c>
      <c r="E34" s="66">
        <v>170338264221</v>
      </c>
      <c r="G34" s="66">
        <v>189940877338.37</v>
      </c>
      <c r="I34" s="66">
        <v>0</v>
      </c>
      <c r="K34" s="66">
        <v>0</v>
      </c>
      <c r="M34" s="66">
        <v>0</v>
      </c>
      <c r="O34" s="66">
        <v>0</v>
      </c>
      <c r="Q34" s="66">
        <v>14916299</v>
      </c>
      <c r="S34" s="66">
        <v>11360</v>
      </c>
      <c r="U34" s="66">
        <v>170338264221</v>
      </c>
      <c r="W34" s="66">
        <v>168440934157.992</v>
      </c>
      <c r="Y34" s="30">
        <f t="shared" si="0"/>
        <v>5.2533573116626806E-2</v>
      </c>
      <c r="AA34" s="77"/>
      <c r="AB34" s="89"/>
    </row>
    <row r="35" spans="1:28" ht="21.75" customHeight="1" x14ac:dyDescent="0.2">
      <c r="A35" s="65" t="s">
        <v>45</v>
      </c>
      <c r="C35" s="66">
        <v>30585968</v>
      </c>
      <c r="E35" s="66">
        <v>94830887969</v>
      </c>
      <c r="G35" s="66">
        <v>101154046418.561</v>
      </c>
      <c r="I35" s="66">
        <v>1400000</v>
      </c>
      <c r="K35" s="66">
        <v>4321520244</v>
      </c>
      <c r="M35" s="66">
        <v>0</v>
      </c>
      <c r="O35" s="66">
        <v>0</v>
      </c>
      <c r="Q35" s="66">
        <v>31985968</v>
      </c>
      <c r="S35" s="66">
        <v>3159</v>
      </c>
      <c r="U35" s="66">
        <v>99152408213</v>
      </c>
      <c r="W35" s="66">
        <v>100442463058.174</v>
      </c>
      <c r="Y35" s="30">
        <f t="shared" si="0"/>
        <v>3.132612332897295E-2</v>
      </c>
      <c r="AA35" s="77"/>
      <c r="AB35" s="89"/>
    </row>
    <row r="36" spans="1:28" ht="21.75" customHeight="1" x14ac:dyDescent="0.2">
      <c r="A36" s="65" t="s">
        <v>46</v>
      </c>
      <c r="C36" s="66">
        <v>3918545</v>
      </c>
      <c r="E36" s="66">
        <v>40087908737</v>
      </c>
      <c r="G36" s="66">
        <v>40315626952.537498</v>
      </c>
      <c r="I36" s="66">
        <v>0</v>
      </c>
      <c r="K36" s="66">
        <v>0</v>
      </c>
      <c r="M36" s="66">
        <v>0</v>
      </c>
      <c r="O36" s="66">
        <v>0</v>
      </c>
      <c r="Q36" s="66">
        <v>3918545</v>
      </c>
      <c r="S36" s="66">
        <v>6593</v>
      </c>
      <c r="U36" s="66">
        <v>28988578157</v>
      </c>
      <c r="W36" s="66">
        <v>25681249130.249199</v>
      </c>
      <c r="Y36" s="30">
        <f t="shared" si="0"/>
        <v>8.0095006932508327E-3</v>
      </c>
      <c r="AA36" s="77"/>
      <c r="AB36" s="89"/>
    </row>
    <row r="37" spans="1:28" ht="21.75" customHeight="1" x14ac:dyDescent="0.2">
      <c r="A37" s="65" t="s">
        <v>47</v>
      </c>
      <c r="C37" s="66">
        <v>9568788</v>
      </c>
      <c r="E37" s="66">
        <v>29383437518</v>
      </c>
      <c r="G37" s="66">
        <v>72004732595.298004</v>
      </c>
      <c r="I37" s="66">
        <v>0</v>
      </c>
      <c r="K37" s="66">
        <v>0</v>
      </c>
      <c r="M37" s="66">
        <v>0</v>
      </c>
      <c r="O37" s="66">
        <v>0</v>
      </c>
      <c r="Q37" s="66">
        <v>9568788</v>
      </c>
      <c r="S37" s="66">
        <v>6710</v>
      </c>
      <c r="U37" s="66">
        <v>29383437518</v>
      </c>
      <c r="W37" s="66">
        <v>63824538403.494003</v>
      </c>
      <c r="Y37" s="30">
        <f t="shared" si="0"/>
        <v>1.9905678341287099E-2</v>
      </c>
      <c r="AA37" s="77"/>
      <c r="AB37" s="89"/>
    </row>
    <row r="38" spans="1:28" ht="21.75" customHeight="1" x14ac:dyDescent="0.2">
      <c r="A38" s="65" t="s">
        <v>48</v>
      </c>
      <c r="C38" s="66">
        <v>88545000</v>
      </c>
      <c r="E38" s="66">
        <v>47134431502</v>
      </c>
      <c r="G38" s="66">
        <v>39608170762.5</v>
      </c>
      <c r="I38" s="66">
        <v>0</v>
      </c>
      <c r="K38" s="66">
        <v>0</v>
      </c>
      <c r="M38" s="66">
        <v>0</v>
      </c>
      <c r="O38" s="66">
        <v>0</v>
      </c>
      <c r="Q38" s="66">
        <v>88545000</v>
      </c>
      <c r="S38" s="66">
        <v>443</v>
      </c>
      <c r="U38" s="66">
        <v>47134431502</v>
      </c>
      <c r="W38" s="66">
        <v>38992043661</v>
      </c>
      <c r="Y38" s="30">
        <f t="shared" si="0"/>
        <v>1.216088824768999E-2</v>
      </c>
      <c r="AA38" s="77"/>
      <c r="AB38" s="89"/>
    </row>
    <row r="39" spans="1:28" ht="21.75" customHeight="1" x14ac:dyDescent="0.2">
      <c r="A39" s="65" t="s">
        <v>49</v>
      </c>
      <c r="C39" s="66">
        <v>1227620</v>
      </c>
      <c r="E39" s="66">
        <v>8344224804</v>
      </c>
      <c r="G39" s="66">
        <v>4649402668.4099998</v>
      </c>
      <c r="I39" s="66">
        <v>1004834</v>
      </c>
      <c r="K39" s="66">
        <v>0</v>
      </c>
      <c r="M39" s="66">
        <v>-1</v>
      </c>
      <c r="O39" s="66">
        <v>1</v>
      </c>
      <c r="Q39" s="66">
        <v>2232453</v>
      </c>
      <c r="S39" s="66">
        <v>1995</v>
      </c>
      <c r="U39" s="66">
        <v>8344221066</v>
      </c>
      <c r="W39" s="66">
        <v>4427243959</v>
      </c>
      <c r="Y39" s="30">
        <f t="shared" si="0"/>
        <v>1.3807744856551287E-3</v>
      </c>
      <c r="AA39" s="77"/>
      <c r="AB39" s="89"/>
    </row>
    <row r="40" spans="1:28" ht="21.75" customHeight="1" x14ac:dyDescent="0.2">
      <c r="A40" s="65" t="s">
        <v>50</v>
      </c>
      <c r="C40" s="66">
        <v>7265306</v>
      </c>
      <c r="E40" s="66">
        <v>142223570913</v>
      </c>
      <c r="G40" s="66">
        <v>129780731404.521</v>
      </c>
      <c r="I40" s="66">
        <v>0</v>
      </c>
      <c r="K40" s="66">
        <v>0</v>
      </c>
      <c r="M40" s="66">
        <v>-1150954</v>
      </c>
      <c r="O40" s="66">
        <v>22096617423</v>
      </c>
      <c r="Q40" s="66">
        <v>6114352</v>
      </c>
      <c r="S40" s="66">
        <v>17570</v>
      </c>
      <c r="U40" s="66">
        <v>119692821639</v>
      </c>
      <c r="W40" s="66">
        <v>106789961110.392</v>
      </c>
      <c r="Y40" s="30">
        <f t="shared" si="0"/>
        <v>3.3305789107370198E-2</v>
      </c>
      <c r="AA40" s="77"/>
      <c r="AB40" s="89"/>
    </row>
    <row r="41" spans="1:28" ht="21.75" customHeight="1" x14ac:dyDescent="0.2">
      <c r="A41" s="65" t="s">
        <v>51</v>
      </c>
      <c r="C41" s="66">
        <v>355462266</v>
      </c>
      <c r="E41" s="66">
        <v>514537701544</v>
      </c>
      <c r="G41" s="66">
        <v>458644750641.45502</v>
      </c>
      <c r="I41" s="66">
        <v>1059734</v>
      </c>
      <c r="K41" s="66">
        <v>1487125822</v>
      </c>
      <c r="M41" s="66">
        <v>-68522000</v>
      </c>
      <c r="O41" s="66">
        <v>0</v>
      </c>
      <c r="Q41" s="66">
        <v>288000000</v>
      </c>
      <c r="S41" s="66">
        <v>1320</v>
      </c>
      <c r="U41" s="66">
        <v>416838061970</v>
      </c>
      <c r="W41" s="66">
        <v>377898048000</v>
      </c>
      <c r="Y41" s="30">
        <f t="shared" si="0"/>
        <v>0.11785932460228293</v>
      </c>
      <c r="AA41" s="77"/>
      <c r="AB41" s="89"/>
    </row>
    <row r="42" spans="1:28" ht="21.75" customHeight="1" x14ac:dyDescent="0.2">
      <c r="A42" s="65" t="s">
        <v>52</v>
      </c>
      <c r="C42" s="66">
        <v>194</v>
      </c>
      <c r="E42" s="66">
        <v>2396898</v>
      </c>
      <c r="G42" s="66">
        <v>9964337.3190000001</v>
      </c>
      <c r="I42" s="66">
        <v>0</v>
      </c>
      <c r="K42" s="66">
        <v>0</v>
      </c>
      <c r="M42" s="66">
        <v>0</v>
      </c>
      <c r="O42" s="66">
        <v>0</v>
      </c>
      <c r="Q42" s="66">
        <v>194</v>
      </c>
      <c r="S42" s="66">
        <v>48010</v>
      </c>
      <c r="U42" s="66">
        <v>2396898</v>
      </c>
      <c r="W42" s="66">
        <v>9258522.057</v>
      </c>
      <c r="Y42" s="30">
        <f t="shared" si="0"/>
        <v>2.8875596532675376E-6</v>
      </c>
      <c r="AA42" s="77"/>
      <c r="AB42" s="89"/>
    </row>
    <row r="43" spans="1:28" ht="21.75" customHeight="1" x14ac:dyDescent="0.2">
      <c r="A43" s="65" t="s">
        <v>53</v>
      </c>
      <c r="C43" s="66">
        <v>3400890</v>
      </c>
      <c r="E43" s="66">
        <v>17968724762</v>
      </c>
      <c r="G43" s="66">
        <v>26538139430.325001</v>
      </c>
      <c r="I43" s="66">
        <v>0</v>
      </c>
      <c r="K43" s="66">
        <v>0</v>
      </c>
      <c r="M43" s="66">
        <v>0</v>
      </c>
      <c r="O43" s="66">
        <v>0</v>
      </c>
      <c r="Q43" s="66">
        <v>3400890</v>
      </c>
      <c r="S43" s="66">
        <v>8440</v>
      </c>
      <c r="U43" s="66">
        <v>17968724762</v>
      </c>
      <c r="W43" s="66">
        <v>28532725705</v>
      </c>
      <c r="Y43" s="30">
        <f t="shared" si="0"/>
        <v>8.8988228397874573E-3</v>
      </c>
      <c r="AA43" s="77"/>
      <c r="AB43" s="89"/>
    </row>
    <row r="44" spans="1:28" ht="21.75" customHeight="1" x14ac:dyDescent="0.2">
      <c r="A44" s="65" t="s">
        <v>54</v>
      </c>
      <c r="C44" s="66">
        <v>4800000</v>
      </c>
      <c r="E44" s="66">
        <v>22365102667</v>
      </c>
      <c r="G44" s="66">
        <v>20450391840</v>
      </c>
      <c r="I44" s="66">
        <v>0</v>
      </c>
      <c r="K44" s="66">
        <v>0</v>
      </c>
      <c r="M44" s="66">
        <v>0</v>
      </c>
      <c r="O44" s="66">
        <v>0</v>
      </c>
      <c r="Q44" s="66">
        <v>4800000</v>
      </c>
      <c r="S44" s="66">
        <v>3809</v>
      </c>
      <c r="U44" s="66">
        <v>22365102667</v>
      </c>
      <c r="W44" s="66">
        <v>18174414960</v>
      </c>
      <c r="Y44" s="30">
        <f t="shared" si="0"/>
        <v>5.6682596895214097E-3</v>
      </c>
      <c r="AA44" s="77"/>
      <c r="AB44" s="89"/>
    </row>
    <row r="45" spans="1:28" ht="21.75" customHeight="1" x14ac:dyDescent="0.2">
      <c r="A45" s="65" t="s">
        <v>55</v>
      </c>
      <c r="C45" s="66">
        <v>249996</v>
      </c>
      <c r="E45" s="66">
        <v>1783864730</v>
      </c>
      <c r="G45" s="66">
        <v>1930911229.9260001</v>
      </c>
      <c r="I45" s="66">
        <v>0</v>
      </c>
      <c r="K45" s="66">
        <v>0</v>
      </c>
      <c r="M45" s="66">
        <v>0</v>
      </c>
      <c r="O45" s="66">
        <v>0</v>
      </c>
      <c r="Q45" s="66">
        <v>249996</v>
      </c>
      <c r="S45" s="66">
        <v>6960</v>
      </c>
      <c r="U45" s="66">
        <v>1783864730</v>
      </c>
      <c r="W45" s="66">
        <v>1729619325</v>
      </c>
      <c r="Y45" s="30">
        <f t="shared" si="0"/>
        <v>5.3943587838685132E-4</v>
      </c>
      <c r="AA45" s="77"/>
      <c r="AB45" s="89"/>
    </row>
    <row r="46" spans="1:28" ht="21.75" customHeight="1" x14ac:dyDescent="0.2">
      <c r="A46" s="65" t="s">
        <v>56</v>
      </c>
      <c r="C46" s="66">
        <v>50723777</v>
      </c>
      <c r="E46" s="66">
        <v>501468166645</v>
      </c>
      <c r="G46" s="66">
        <v>511783000847.52698</v>
      </c>
      <c r="I46" s="66">
        <v>11598032</v>
      </c>
      <c r="K46" s="66">
        <v>0</v>
      </c>
      <c r="M46" s="66">
        <v>-15929680</v>
      </c>
      <c r="O46" s="66">
        <v>162704454196</v>
      </c>
      <c r="Q46" s="66">
        <v>46392129</v>
      </c>
      <c r="S46" s="66">
        <v>7222</v>
      </c>
      <c r="U46" s="66">
        <v>343983295115</v>
      </c>
      <c r="W46" s="66">
        <v>333050444101</v>
      </c>
      <c r="Y46" s="30">
        <f t="shared" si="0"/>
        <v>0.1038721967683576</v>
      </c>
      <c r="AA46" s="77"/>
      <c r="AB46" s="89"/>
    </row>
    <row r="47" spans="1:28" ht="21.75" customHeight="1" x14ac:dyDescent="0.2">
      <c r="A47" s="65" t="s">
        <v>57</v>
      </c>
      <c r="C47" s="66">
        <v>1000000</v>
      </c>
      <c r="E47" s="66">
        <v>14585231339</v>
      </c>
      <c r="G47" s="66">
        <v>13141341000</v>
      </c>
      <c r="I47" s="66">
        <v>0</v>
      </c>
      <c r="K47" s="66">
        <v>0</v>
      </c>
      <c r="M47" s="66">
        <v>0</v>
      </c>
      <c r="O47" s="66">
        <v>0</v>
      </c>
      <c r="Q47" s="66">
        <v>1000000</v>
      </c>
      <c r="S47" s="66">
        <v>11740</v>
      </c>
      <c r="U47" s="66">
        <v>14585231339</v>
      </c>
      <c r="W47" s="66">
        <v>11670147000</v>
      </c>
      <c r="Y47" s="30">
        <f t="shared" si="0"/>
        <v>3.6397003125810228E-3</v>
      </c>
      <c r="AA47" s="77"/>
      <c r="AB47" s="89"/>
    </row>
    <row r="48" spans="1:28" ht="21.75" customHeight="1" x14ac:dyDescent="0.2">
      <c r="A48" s="65" t="s">
        <v>58</v>
      </c>
      <c r="C48" s="66">
        <v>10699098</v>
      </c>
      <c r="E48" s="66">
        <v>37009548581</v>
      </c>
      <c r="G48" s="66">
        <v>24067997024.294701</v>
      </c>
      <c r="I48" s="66">
        <v>3318059</v>
      </c>
      <c r="K48" s="66">
        <v>7683579793</v>
      </c>
      <c r="M48" s="66">
        <v>0</v>
      </c>
      <c r="O48" s="66">
        <v>0</v>
      </c>
      <c r="Q48" s="66">
        <v>14017157</v>
      </c>
      <c r="S48" s="66">
        <v>2037</v>
      </c>
      <c r="U48" s="66">
        <v>44693128374</v>
      </c>
      <c r="W48" s="66">
        <v>28383058763</v>
      </c>
      <c r="Y48" s="30">
        <f t="shared" si="0"/>
        <v>8.8521445232606442E-3</v>
      </c>
      <c r="AA48" s="77"/>
      <c r="AB48" s="89"/>
    </row>
    <row r="49" spans="1:28" ht="21.75" customHeight="1" x14ac:dyDescent="0.2">
      <c r="A49" s="65" t="s">
        <v>59</v>
      </c>
      <c r="C49" s="66">
        <v>8939982</v>
      </c>
      <c r="E49" s="66">
        <v>77564668696</v>
      </c>
      <c r="G49" s="66">
        <v>67095257758.605003</v>
      </c>
      <c r="I49" s="66">
        <v>1437313</v>
      </c>
      <c r="K49" s="66">
        <v>0</v>
      </c>
      <c r="M49" s="66">
        <v>-6469600</v>
      </c>
      <c r="O49" s="66">
        <v>48727972476</v>
      </c>
      <c r="Q49" s="66">
        <v>3907695</v>
      </c>
      <c r="S49" s="66">
        <v>4360</v>
      </c>
      <c r="U49" s="66">
        <v>21433416906</v>
      </c>
      <c r="W49" s="66">
        <v>16936176776.309999</v>
      </c>
      <c r="Y49" s="30">
        <f t="shared" si="0"/>
        <v>5.2820763874407888E-3</v>
      </c>
      <c r="AA49" s="77"/>
      <c r="AB49" s="89"/>
    </row>
    <row r="50" spans="1:28" ht="21.75" customHeight="1" x14ac:dyDescent="0.2">
      <c r="A50" s="65" t="s">
        <v>60</v>
      </c>
      <c r="C50" s="66">
        <v>5855557</v>
      </c>
      <c r="E50" s="66">
        <v>41472424604</v>
      </c>
      <c r="G50" s="66">
        <v>42025572666.836998</v>
      </c>
      <c r="I50" s="66">
        <v>0</v>
      </c>
      <c r="K50" s="66">
        <v>0</v>
      </c>
      <c r="M50" s="66">
        <v>0</v>
      </c>
      <c r="O50" s="66">
        <v>0</v>
      </c>
      <c r="Q50" s="66">
        <v>5855557</v>
      </c>
      <c r="S50" s="66">
        <v>6150</v>
      </c>
      <c r="U50" s="66">
        <v>41472424604</v>
      </c>
      <c r="W50" s="66">
        <v>35797406080.477501</v>
      </c>
      <c r="Y50" s="30">
        <f t="shared" si="0"/>
        <v>1.1164540609531634E-2</v>
      </c>
      <c r="AA50" s="77"/>
      <c r="AB50" s="89"/>
    </row>
    <row r="51" spans="1:28" ht="21.75" customHeight="1" x14ac:dyDescent="0.2">
      <c r="A51" s="65" t="s">
        <v>61</v>
      </c>
      <c r="C51" s="66">
        <v>37755535</v>
      </c>
      <c r="E51" s="66">
        <v>78484283518</v>
      </c>
      <c r="G51" s="66">
        <v>64590660944.376701</v>
      </c>
      <c r="I51" s="66">
        <v>0</v>
      </c>
      <c r="K51" s="66">
        <v>0</v>
      </c>
      <c r="M51" s="66">
        <v>0</v>
      </c>
      <c r="O51" s="66">
        <v>0</v>
      </c>
      <c r="Q51" s="66">
        <v>37755535</v>
      </c>
      <c r="S51" s="66">
        <v>1595</v>
      </c>
      <c r="U51" s="66">
        <v>78484283518</v>
      </c>
      <c r="W51" s="66">
        <v>59861768858</v>
      </c>
      <c r="Y51" s="30">
        <f t="shared" si="0"/>
        <v>1.866976472739508E-2</v>
      </c>
      <c r="AA51" s="77"/>
      <c r="AB51" s="89"/>
    </row>
    <row r="52" spans="1:28" ht="21.75" customHeight="1" x14ac:dyDescent="0.2">
      <c r="A52" s="65" t="s">
        <v>62</v>
      </c>
      <c r="C52" s="66">
        <v>1361270</v>
      </c>
      <c r="E52" s="66">
        <v>4838355601</v>
      </c>
      <c r="G52" s="66">
        <v>5527701261.6975002</v>
      </c>
      <c r="I52" s="66">
        <v>0</v>
      </c>
      <c r="K52" s="66">
        <v>0</v>
      </c>
      <c r="M52" s="66">
        <v>0</v>
      </c>
      <c r="O52" s="66">
        <v>0</v>
      </c>
      <c r="Q52" s="66">
        <v>1361270</v>
      </c>
      <c r="S52" s="66">
        <v>3720</v>
      </c>
      <c r="U52" s="66">
        <v>4838355601</v>
      </c>
      <c r="W52" s="66">
        <v>5033794049</v>
      </c>
      <c r="Y52" s="30">
        <f t="shared" si="0"/>
        <v>1.5699461003887776E-3</v>
      </c>
      <c r="AA52" s="77"/>
      <c r="AB52" s="89"/>
    </row>
    <row r="53" spans="1:28" ht="21.75" customHeight="1" x14ac:dyDescent="0.2">
      <c r="A53" s="65" t="s">
        <v>63</v>
      </c>
      <c r="C53" s="66">
        <v>41994168</v>
      </c>
      <c r="E53" s="66">
        <v>62642422278</v>
      </c>
      <c r="G53" s="66">
        <v>54810269445.625198</v>
      </c>
      <c r="I53" s="66">
        <v>0</v>
      </c>
      <c r="K53" s="66">
        <v>0</v>
      </c>
      <c r="M53" s="66">
        <v>0</v>
      </c>
      <c r="O53" s="66">
        <v>0</v>
      </c>
      <c r="Q53" s="66">
        <v>41994168</v>
      </c>
      <c r="S53" s="66">
        <v>1262</v>
      </c>
      <c r="U53" s="66">
        <v>62642422278</v>
      </c>
      <c r="W53" s="66">
        <v>52681310006</v>
      </c>
      <c r="Y53" s="30">
        <f t="shared" si="0"/>
        <v>1.6430314073680129E-2</v>
      </c>
      <c r="AA53" s="77"/>
      <c r="AB53" s="89"/>
    </row>
    <row r="54" spans="1:28" ht="21.75" customHeight="1" x14ac:dyDescent="0.2">
      <c r="A54" s="65" t="s">
        <v>64</v>
      </c>
      <c r="C54" s="66">
        <v>2920113</v>
      </c>
      <c r="E54" s="66">
        <v>120754082839</v>
      </c>
      <c r="G54" s="66">
        <v>159128115121.77301</v>
      </c>
      <c r="I54" s="66">
        <v>0</v>
      </c>
      <c r="K54" s="66">
        <v>0</v>
      </c>
      <c r="M54" s="66">
        <v>0</v>
      </c>
      <c r="O54" s="66">
        <v>0</v>
      </c>
      <c r="Q54" s="66">
        <v>2920113</v>
      </c>
      <c r="S54" s="66">
        <v>58890</v>
      </c>
      <c r="U54" s="66">
        <v>120754082839</v>
      </c>
      <c r="W54" s="66">
        <v>170942260115.30899</v>
      </c>
      <c r="Y54" s="30">
        <f t="shared" si="0"/>
        <v>5.3313689842552678E-2</v>
      </c>
      <c r="AA54" s="77"/>
      <c r="AB54" s="89"/>
    </row>
    <row r="55" spans="1:28" ht="21.75" customHeight="1" x14ac:dyDescent="0.2">
      <c r="A55" s="65" t="s">
        <v>65</v>
      </c>
      <c r="C55" s="66">
        <v>1599297</v>
      </c>
      <c r="E55" s="66">
        <v>10676481808</v>
      </c>
      <c r="G55" s="66">
        <v>11684891693.9475</v>
      </c>
      <c r="I55" s="66">
        <v>0</v>
      </c>
      <c r="K55" s="66">
        <v>0</v>
      </c>
      <c r="M55" s="66">
        <v>0</v>
      </c>
      <c r="O55" s="66">
        <v>0</v>
      </c>
      <c r="Q55" s="66">
        <v>1599297</v>
      </c>
      <c r="S55" s="66">
        <v>5740</v>
      </c>
      <c r="U55" s="66">
        <v>10676481808</v>
      </c>
      <c r="W55" s="66">
        <v>9125343989</v>
      </c>
      <c r="Y55" s="30">
        <f t="shared" si="0"/>
        <v>2.8460239077684846E-3</v>
      </c>
      <c r="AA55" s="77"/>
      <c r="AB55" s="89"/>
    </row>
    <row r="56" spans="1:28" ht="21.75" customHeight="1" x14ac:dyDescent="0.2">
      <c r="A56" s="65" t="s">
        <v>66</v>
      </c>
      <c r="C56" s="66">
        <v>800000</v>
      </c>
      <c r="E56" s="66">
        <v>12025409163</v>
      </c>
      <c r="G56" s="66">
        <v>11968362000</v>
      </c>
      <c r="I56" s="66">
        <v>0</v>
      </c>
      <c r="K56" s="66">
        <v>0</v>
      </c>
      <c r="M56" s="66">
        <v>0</v>
      </c>
      <c r="O56" s="66">
        <v>0</v>
      </c>
      <c r="Q56" s="66">
        <v>800000</v>
      </c>
      <c r="S56" s="66">
        <v>13430</v>
      </c>
      <c r="U56" s="66">
        <v>12025409163</v>
      </c>
      <c r="W56" s="66">
        <v>10680073200</v>
      </c>
      <c r="Y56" s="30">
        <f t="shared" si="0"/>
        <v>3.3309148346141828E-3</v>
      </c>
      <c r="AA56" s="77"/>
      <c r="AB56" s="89"/>
    </row>
    <row r="57" spans="1:28" ht="21.75" customHeight="1" x14ac:dyDescent="0.2">
      <c r="A57" s="65" t="s">
        <v>67</v>
      </c>
      <c r="C57" s="66">
        <v>10265072</v>
      </c>
      <c r="E57" s="66">
        <v>160768583529</v>
      </c>
      <c r="G57" s="66">
        <v>171120993158.23199</v>
      </c>
      <c r="I57" s="66">
        <v>0</v>
      </c>
      <c r="K57" s="66">
        <v>0</v>
      </c>
      <c r="M57" s="66">
        <v>0</v>
      </c>
      <c r="O57" s="66">
        <v>0</v>
      </c>
      <c r="Q57" s="66">
        <v>10265072</v>
      </c>
      <c r="S57" s="66">
        <v>16000</v>
      </c>
      <c r="U57" s="66">
        <v>160768583529</v>
      </c>
      <c r="W57" s="66">
        <v>163263917145</v>
      </c>
      <c r="Y57" s="30">
        <f t="shared" si="0"/>
        <v>5.0918958455781121E-2</v>
      </c>
      <c r="AA57" s="77"/>
      <c r="AB57" s="89"/>
    </row>
    <row r="58" spans="1:28" ht="21.75" customHeight="1" x14ac:dyDescent="0.2">
      <c r="A58" s="65" t="s">
        <v>68</v>
      </c>
      <c r="C58" s="66">
        <v>16691183</v>
      </c>
      <c r="E58" s="66">
        <v>108378109408</v>
      </c>
      <c r="G58" s="66">
        <v>103533271677.576</v>
      </c>
      <c r="I58" s="66">
        <v>0</v>
      </c>
      <c r="K58" s="66">
        <v>0</v>
      </c>
      <c r="M58" s="66">
        <v>0</v>
      </c>
      <c r="O58" s="66">
        <v>0</v>
      </c>
      <c r="Q58" s="66">
        <v>16691183</v>
      </c>
      <c r="S58" s="66">
        <v>5310</v>
      </c>
      <c r="U58" s="66">
        <v>108378109408</v>
      </c>
      <c r="W58" s="66">
        <v>88102832148</v>
      </c>
      <c r="Y58" s="30">
        <f t="shared" si="0"/>
        <v>2.7477623521653068E-2</v>
      </c>
      <c r="AA58" s="77"/>
      <c r="AB58" s="89"/>
    </row>
    <row r="59" spans="1:28" ht="21.75" customHeight="1" x14ac:dyDescent="0.2">
      <c r="A59" s="65" t="s">
        <v>69</v>
      </c>
      <c r="C59" s="66">
        <v>281250</v>
      </c>
      <c r="E59" s="66">
        <v>2414690535</v>
      </c>
      <c r="G59" s="66">
        <v>4148916187.5</v>
      </c>
      <c r="I59" s="66">
        <v>0</v>
      </c>
      <c r="K59" s="66">
        <v>0</v>
      </c>
      <c r="M59" s="66">
        <v>-281250</v>
      </c>
      <c r="O59" s="66">
        <v>4081817829</v>
      </c>
      <c r="Q59" s="66">
        <v>0</v>
      </c>
      <c r="S59" s="66">
        <v>0</v>
      </c>
      <c r="U59" s="66">
        <v>0</v>
      </c>
      <c r="W59" s="66">
        <v>0</v>
      </c>
      <c r="Y59" s="30">
        <f t="shared" si="0"/>
        <v>0</v>
      </c>
      <c r="AA59" s="77"/>
      <c r="AB59" s="89"/>
    </row>
    <row r="60" spans="1:28" ht="21.75" customHeight="1" x14ac:dyDescent="0.2">
      <c r="A60" s="65" t="s">
        <v>70</v>
      </c>
      <c r="C60" s="66">
        <v>1936497</v>
      </c>
      <c r="E60" s="66">
        <v>16867817100</v>
      </c>
      <c r="G60" s="66">
        <v>21501968994.634499</v>
      </c>
      <c r="I60" s="66">
        <v>0</v>
      </c>
      <c r="K60" s="66">
        <v>0</v>
      </c>
      <c r="M60" s="66">
        <v>0</v>
      </c>
      <c r="O60" s="66">
        <v>0</v>
      </c>
      <c r="Q60" s="66">
        <v>1936497</v>
      </c>
      <c r="S60" s="66">
        <v>9170</v>
      </c>
      <c r="U60" s="66">
        <v>16867817100</v>
      </c>
      <c r="W60" s="66">
        <v>17652019308</v>
      </c>
      <c r="Y60" s="30">
        <f t="shared" si="0"/>
        <v>5.5053342681128051E-3</v>
      </c>
      <c r="AA60" s="77"/>
      <c r="AB60" s="89"/>
    </row>
    <row r="61" spans="1:28" ht="21.75" customHeight="1" x14ac:dyDescent="0.2">
      <c r="A61" s="65" t="s">
        <v>71</v>
      </c>
      <c r="C61" s="66">
        <v>1800000</v>
      </c>
      <c r="E61" s="66">
        <v>6717775336</v>
      </c>
      <c r="G61" s="66">
        <v>10699954200</v>
      </c>
      <c r="I61" s="66">
        <v>0</v>
      </c>
      <c r="K61" s="66">
        <v>0</v>
      </c>
      <c r="M61" s="66">
        <v>0</v>
      </c>
      <c r="O61" s="66">
        <v>0</v>
      </c>
      <c r="Q61" s="66">
        <v>1800000</v>
      </c>
      <c r="S61" s="66">
        <v>5500</v>
      </c>
      <c r="U61" s="66">
        <v>6717775336</v>
      </c>
      <c r="W61" s="66">
        <v>9841095000</v>
      </c>
      <c r="Y61" s="30">
        <f t="shared" si="0"/>
        <v>3.0692532448511178E-3</v>
      </c>
      <c r="AA61" s="77"/>
      <c r="AB61" s="89"/>
    </row>
    <row r="62" spans="1:28" ht="21.75" customHeight="1" x14ac:dyDescent="0.2">
      <c r="A62" s="65" t="s">
        <v>72</v>
      </c>
      <c r="C62" s="66">
        <v>968421</v>
      </c>
      <c r="E62" s="66">
        <v>8025143625</v>
      </c>
      <c r="G62" s="66">
        <v>8163347430.0240002</v>
      </c>
      <c r="I62" s="66">
        <v>0</v>
      </c>
      <c r="K62" s="66">
        <v>0</v>
      </c>
      <c r="M62" s="66">
        <v>0</v>
      </c>
      <c r="O62" s="66">
        <v>0</v>
      </c>
      <c r="Q62" s="66">
        <v>968421</v>
      </c>
      <c r="S62" s="66">
        <v>8620</v>
      </c>
      <c r="U62" s="66">
        <v>8025143625</v>
      </c>
      <c r="W62" s="66">
        <v>8298119675.3310003</v>
      </c>
      <c r="Y62" s="30">
        <f t="shared" si="0"/>
        <v>2.5880281350472256E-3</v>
      </c>
      <c r="AA62" s="77"/>
      <c r="AB62" s="89"/>
    </row>
    <row r="63" spans="1:28" ht="21.75" customHeight="1" x14ac:dyDescent="0.2">
      <c r="A63" s="65" t="s">
        <v>73</v>
      </c>
      <c r="C63" s="66">
        <v>5040002</v>
      </c>
      <c r="E63" s="66">
        <v>43068330894</v>
      </c>
      <c r="G63" s="66">
        <v>51102142678.620003</v>
      </c>
      <c r="I63" s="66">
        <v>0</v>
      </c>
      <c r="K63" s="66">
        <v>0</v>
      </c>
      <c r="M63" s="66">
        <v>0</v>
      </c>
      <c r="O63" s="66">
        <v>0</v>
      </c>
      <c r="Q63" s="66">
        <v>5040002</v>
      </c>
      <c r="S63" s="66">
        <v>9170</v>
      </c>
      <c r="U63" s="66">
        <v>43068330894</v>
      </c>
      <c r="W63" s="66">
        <v>45941828270</v>
      </c>
      <c r="Y63" s="30">
        <f t="shared" si="0"/>
        <v>1.4328395924649679E-2</v>
      </c>
      <c r="AA63" s="77"/>
      <c r="AB63" s="89"/>
    </row>
    <row r="64" spans="1:28" ht="21.75" customHeight="1" x14ac:dyDescent="0.2">
      <c r="A64" s="65" t="s">
        <v>74</v>
      </c>
      <c r="C64" s="66">
        <v>1246255</v>
      </c>
      <c r="E64" s="66">
        <v>61500573918</v>
      </c>
      <c r="G64" s="66">
        <v>74082619008.449997</v>
      </c>
      <c r="I64" s="66">
        <v>0</v>
      </c>
      <c r="K64" s="66">
        <v>0</v>
      </c>
      <c r="M64" s="66">
        <v>0</v>
      </c>
      <c r="O64" s="66">
        <v>0</v>
      </c>
      <c r="Q64" s="66">
        <v>1246255</v>
      </c>
      <c r="S64" s="66">
        <v>50800</v>
      </c>
      <c r="U64" s="66">
        <v>61500573918</v>
      </c>
      <c r="W64" s="66">
        <v>62933060963</v>
      </c>
      <c r="Y64" s="30">
        <f t="shared" si="0"/>
        <v>1.9627643221521687E-2</v>
      </c>
      <c r="AA64" s="77"/>
      <c r="AB64" s="89"/>
    </row>
    <row r="65" spans="1:28" ht="21.75" customHeight="1" x14ac:dyDescent="0.2">
      <c r="A65" s="67" t="s">
        <v>75</v>
      </c>
      <c r="B65" s="90"/>
      <c r="C65" s="66">
        <v>0</v>
      </c>
      <c r="E65" s="60">
        <v>0</v>
      </c>
      <c r="G65" s="60">
        <v>0</v>
      </c>
      <c r="I65" s="60">
        <v>1735355</v>
      </c>
      <c r="K65" s="60">
        <v>0</v>
      </c>
      <c r="M65" s="60">
        <v>0</v>
      </c>
      <c r="O65" s="60">
        <v>0</v>
      </c>
      <c r="Q65" s="60">
        <v>1735355</v>
      </c>
      <c r="S65" s="60">
        <v>5593</v>
      </c>
      <c r="U65" s="60">
        <v>11099330580</v>
      </c>
      <c r="W65" s="60">
        <v>9648090763.9357491</v>
      </c>
      <c r="Y65" s="30">
        <f t="shared" si="0"/>
        <v>3.0090588378455748E-3</v>
      </c>
      <c r="AA65" s="77"/>
      <c r="AB65" s="89"/>
    </row>
    <row r="66" spans="1:28" ht="21.75" customHeight="1" thickBot="1" x14ac:dyDescent="0.25">
      <c r="A66" s="11" t="s">
        <v>76</v>
      </c>
      <c r="B66" s="11"/>
      <c r="C66" s="61">
        <f>SUM(C9:C65)</f>
        <v>827126975</v>
      </c>
      <c r="E66" s="61">
        <f>SUM(E9:E65)</f>
        <v>3289233901271</v>
      </c>
      <c r="G66" s="61">
        <f>SUM(G9:G65)</f>
        <v>3499538784670.123</v>
      </c>
      <c r="I66" s="61">
        <f>SUM(I9:I65)</f>
        <v>39515356</v>
      </c>
      <c r="K66" s="61">
        <f>SUM(K9:K65)</f>
        <v>31155656213</v>
      </c>
      <c r="M66" s="61">
        <f>SUM(M9:M65)</f>
        <v>-98330158</v>
      </c>
      <c r="O66" s="61">
        <f>SUM(O9:O65)</f>
        <v>269612313768</v>
      </c>
      <c r="Q66" s="61">
        <f>SUM(Q9:Q65)</f>
        <v>768312173</v>
      </c>
      <c r="S66" s="61"/>
      <c r="U66" s="61">
        <f>SUM(U9:U65)</f>
        <v>2933184940871</v>
      </c>
      <c r="W66" s="61">
        <f>SUM(W9:W65)</f>
        <v>3054331670837.6772</v>
      </c>
      <c r="Y66" s="32">
        <f>SUM(Y9:Y65)</f>
        <v>0.9525888523147148</v>
      </c>
    </row>
    <row r="67" spans="1:28" ht="13.5" thickTop="1" x14ac:dyDescent="0.2"/>
    <row r="70" spans="1:28" x14ac:dyDescent="0.2">
      <c r="U70" s="91"/>
      <c r="W70" s="91"/>
    </row>
    <row r="71" spans="1:28" x14ac:dyDescent="0.2">
      <c r="U71" s="91"/>
      <c r="W71" s="91"/>
    </row>
    <row r="72" spans="1:28" x14ac:dyDescent="0.2">
      <c r="S72" s="91"/>
      <c r="W72" s="91"/>
    </row>
    <row r="73" spans="1:28" x14ac:dyDescent="0.2">
      <c r="W73" s="91"/>
    </row>
    <row r="74" spans="1:28" x14ac:dyDescent="0.2">
      <c r="W74" s="91"/>
    </row>
    <row r="75" spans="1:28" x14ac:dyDescent="0.2">
      <c r="W75" s="91"/>
    </row>
  </sheetData>
  <mergeCells count="8">
    <mergeCell ref="Q6:Y6"/>
    <mergeCell ref="I6:O6"/>
    <mergeCell ref="E6:G6"/>
    <mergeCell ref="A1:Y1"/>
    <mergeCell ref="A2:Y2"/>
    <mergeCell ref="A3:Y3"/>
    <mergeCell ref="C4:Y4"/>
    <mergeCell ref="C5:Y5"/>
  </mergeCells>
  <pageMargins left="0.39" right="0.39" top="0.39" bottom="0.39" header="0" footer="0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67"/>
  <sheetViews>
    <sheetView rightToLeft="1" view="pageBreakPreview" zoomScale="82" zoomScaleNormal="100" zoomScaleSheetLayoutView="82" workbookViewId="0">
      <selection activeCell="BB13" sqref="BB13"/>
    </sheetView>
  </sheetViews>
  <sheetFormatPr defaultRowHeight="12.75" x14ac:dyDescent="0.2"/>
  <cols>
    <col min="1" max="1" width="27.42578125" style="29" bestFit="1" customWidth="1"/>
    <col min="2" max="2" width="1.28515625" style="29" customWidth="1"/>
    <col min="3" max="3" width="9.42578125" style="29" bestFit="1" customWidth="1"/>
    <col min="4" max="4" width="1.28515625" style="29" customWidth="1"/>
    <col min="5" max="5" width="11.140625" style="29" bestFit="1" customWidth="1"/>
    <col min="6" max="6" width="1.28515625" style="29" customWidth="1"/>
    <col min="7" max="7" width="6.42578125" style="29" customWidth="1"/>
    <col min="8" max="8" width="1.28515625" style="29" customWidth="1"/>
    <col min="9" max="9" width="7" style="29" customWidth="1"/>
    <col min="10" max="10" width="1.28515625" style="29" customWidth="1"/>
    <col min="11" max="11" width="9.140625" style="29" customWidth="1"/>
    <col min="12" max="12" width="1.28515625" style="29" customWidth="1"/>
    <col min="13" max="13" width="2.5703125" style="29" customWidth="1"/>
    <col min="14" max="14" width="1.28515625" style="29" customWidth="1"/>
    <col min="15" max="15" width="9.140625" style="29" customWidth="1"/>
    <col min="16" max="16" width="1.28515625" style="29" customWidth="1"/>
    <col min="17" max="17" width="2.5703125" style="29" customWidth="1"/>
    <col min="18" max="20" width="1.28515625" style="29" customWidth="1"/>
    <col min="21" max="21" width="6.42578125" style="29" customWidth="1"/>
    <col min="22" max="22" width="1.28515625" style="29" customWidth="1"/>
    <col min="23" max="23" width="2.5703125" style="29" customWidth="1"/>
    <col min="24" max="26" width="1.28515625" style="29" customWidth="1"/>
    <col min="27" max="27" width="6.42578125" style="29" customWidth="1"/>
    <col min="28" max="28" width="1.28515625" style="29" customWidth="1"/>
    <col min="29" max="29" width="2.5703125" style="29" customWidth="1"/>
    <col min="30" max="32" width="1.28515625" style="29" customWidth="1"/>
    <col min="33" max="33" width="9.140625" style="29" customWidth="1"/>
    <col min="34" max="34" width="1.28515625" style="29" customWidth="1"/>
    <col min="35" max="35" width="2.5703125" style="29" customWidth="1"/>
    <col min="36" max="36" width="1.28515625" style="29" customWidth="1"/>
    <col min="37" max="37" width="9.140625" style="29" customWidth="1"/>
    <col min="38" max="38" width="1.28515625" style="29" customWidth="1"/>
    <col min="39" max="39" width="2.5703125" style="29" customWidth="1"/>
    <col min="40" max="40" width="1.28515625" style="29" customWidth="1"/>
    <col min="41" max="41" width="9.140625" style="29" customWidth="1"/>
    <col min="42" max="42" width="1.28515625" style="29" customWidth="1"/>
    <col min="43" max="43" width="2.5703125" style="29" customWidth="1"/>
    <col min="44" max="44" width="1.28515625" style="29" customWidth="1"/>
    <col min="45" max="45" width="11.7109375" style="29" customWidth="1"/>
    <col min="46" max="47" width="1.28515625" style="29" customWidth="1"/>
    <col min="48" max="48" width="11" style="29" bestFit="1" customWidth="1"/>
    <col min="49" max="16384" width="9.140625" style="29"/>
  </cols>
  <sheetData>
    <row r="1" spans="1:48" ht="29.1" customHeigh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</row>
    <row r="2" spans="1:48" ht="21.75" customHeight="1" x14ac:dyDescent="0.2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</row>
    <row r="3" spans="1:48" ht="21.75" customHeight="1" x14ac:dyDescent="0.2">
      <c r="A3" s="102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</row>
    <row r="4" spans="1:48" ht="14.45" customHeight="1" x14ac:dyDescent="0.2">
      <c r="C4" s="105" t="s">
        <v>7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Y4" s="105" t="s">
        <v>9</v>
      </c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</row>
    <row r="5" spans="1:48" ht="14.45" customHeight="1" x14ac:dyDescent="0.2">
      <c r="A5" s="2" t="s">
        <v>77</v>
      </c>
      <c r="C5" s="4" t="s">
        <v>80</v>
      </c>
      <c r="D5" s="63"/>
      <c r="E5" s="4" t="s">
        <v>81</v>
      </c>
      <c r="F5" s="63"/>
      <c r="G5" s="106" t="s">
        <v>82</v>
      </c>
      <c r="H5" s="106"/>
      <c r="I5" s="106"/>
      <c r="J5" s="63"/>
      <c r="K5" s="106" t="s">
        <v>83</v>
      </c>
      <c r="L5" s="106"/>
      <c r="M5" s="106"/>
      <c r="N5" s="63"/>
      <c r="O5" s="106" t="s">
        <v>78</v>
      </c>
      <c r="P5" s="106"/>
      <c r="Q5" s="106"/>
      <c r="R5" s="63"/>
      <c r="S5" s="106" t="s">
        <v>79</v>
      </c>
      <c r="T5" s="106"/>
      <c r="U5" s="106"/>
      <c r="V5" s="106"/>
      <c r="W5" s="106"/>
      <c r="Y5" s="106" t="s">
        <v>80</v>
      </c>
      <c r="Z5" s="106"/>
      <c r="AA5" s="106"/>
      <c r="AB5" s="106"/>
      <c r="AC5" s="106"/>
      <c r="AD5" s="63"/>
      <c r="AE5" s="106" t="s">
        <v>81</v>
      </c>
      <c r="AF5" s="106"/>
      <c r="AG5" s="106"/>
      <c r="AH5" s="106"/>
      <c r="AI5" s="106"/>
      <c r="AJ5" s="63"/>
      <c r="AK5" s="106" t="s">
        <v>82</v>
      </c>
      <c r="AL5" s="106"/>
      <c r="AM5" s="106"/>
      <c r="AN5" s="63"/>
      <c r="AO5" s="106" t="s">
        <v>83</v>
      </c>
      <c r="AP5" s="106"/>
      <c r="AQ5" s="106"/>
      <c r="AR5" s="63"/>
      <c r="AS5" s="106" t="s">
        <v>78</v>
      </c>
      <c r="AT5" s="106"/>
      <c r="AU5" s="63"/>
      <c r="AV5" s="4" t="s">
        <v>79</v>
      </c>
    </row>
    <row r="6" spans="1:48" ht="21.75" customHeight="1" x14ac:dyDescent="0.2">
      <c r="A6" s="64" t="s">
        <v>84</v>
      </c>
      <c r="C6" s="64" t="s">
        <v>85</v>
      </c>
      <c r="E6" s="64" t="s">
        <v>86</v>
      </c>
      <c r="G6" s="107" t="s">
        <v>87</v>
      </c>
      <c r="H6" s="107"/>
      <c r="I6" s="107"/>
      <c r="K6" s="108">
        <v>81667000</v>
      </c>
      <c r="L6" s="108"/>
      <c r="M6" s="108"/>
      <c r="O6" s="108">
        <v>1250</v>
      </c>
      <c r="P6" s="108"/>
      <c r="Q6" s="108"/>
      <c r="S6" s="107" t="s">
        <v>88</v>
      </c>
      <c r="T6" s="107"/>
      <c r="U6" s="107"/>
      <c r="V6" s="107"/>
      <c r="W6" s="107"/>
      <c r="Y6" s="107" t="s">
        <v>85</v>
      </c>
      <c r="Z6" s="107"/>
      <c r="AA6" s="107"/>
      <c r="AB6" s="107"/>
      <c r="AC6" s="107"/>
      <c r="AE6" s="107" t="s">
        <v>87</v>
      </c>
      <c r="AF6" s="107"/>
      <c r="AG6" s="107"/>
      <c r="AH6" s="107"/>
      <c r="AI6" s="107"/>
      <c r="AK6" s="107" t="s">
        <v>87</v>
      </c>
      <c r="AL6" s="107"/>
      <c r="AM6" s="107"/>
      <c r="AO6" s="108">
        <v>0</v>
      </c>
      <c r="AP6" s="108"/>
      <c r="AQ6" s="108"/>
      <c r="AS6" s="108">
        <v>0</v>
      </c>
      <c r="AT6" s="108"/>
      <c r="AV6" s="64" t="s">
        <v>87</v>
      </c>
    </row>
    <row r="7" spans="1:48" ht="21.75" customHeight="1" x14ac:dyDescent="0.2">
      <c r="A7" s="65" t="s">
        <v>89</v>
      </c>
      <c r="C7" s="65" t="s">
        <v>85</v>
      </c>
      <c r="E7" s="65" t="s">
        <v>86</v>
      </c>
      <c r="G7" s="109" t="s">
        <v>87</v>
      </c>
      <c r="H7" s="109"/>
      <c r="I7" s="109"/>
      <c r="K7" s="110">
        <v>81179000</v>
      </c>
      <c r="L7" s="110"/>
      <c r="M7" s="110"/>
      <c r="O7" s="110">
        <v>1350</v>
      </c>
      <c r="P7" s="110"/>
      <c r="Q7" s="110"/>
      <c r="S7" s="109" t="s">
        <v>88</v>
      </c>
      <c r="T7" s="109"/>
      <c r="U7" s="109"/>
      <c r="V7" s="109"/>
      <c r="W7" s="109"/>
      <c r="Y7" s="109" t="s">
        <v>85</v>
      </c>
      <c r="Z7" s="109"/>
      <c r="AA7" s="109"/>
      <c r="AB7" s="109"/>
      <c r="AC7" s="109"/>
      <c r="AE7" s="109" t="s">
        <v>87</v>
      </c>
      <c r="AF7" s="109"/>
      <c r="AG7" s="109"/>
      <c r="AH7" s="109"/>
      <c r="AI7" s="109"/>
      <c r="AK7" s="109" t="s">
        <v>87</v>
      </c>
      <c r="AL7" s="109"/>
      <c r="AM7" s="109"/>
      <c r="AO7" s="110">
        <v>0</v>
      </c>
      <c r="AP7" s="110"/>
      <c r="AQ7" s="110"/>
      <c r="AS7" s="110">
        <v>0</v>
      </c>
      <c r="AT7" s="110"/>
      <c r="AV7" s="65" t="s">
        <v>87</v>
      </c>
    </row>
    <row r="8" spans="1:48" ht="21.75" customHeight="1" x14ac:dyDescent="0.2">
      <c r="A8" s="65" t="s">
        <v>90</v>
      </c>
      <c r="C8" s="65" t="s">
        <v>85</v>
      </c>
      <c r="E8" s="65" t="s">
        <v>86</v>
      </c>
      <c r="G8" s="109" t="s">
        <v>87</v>
      </c>
      <c r="H8" s="109"/>
      <c r="I8" s="109"/>
      <c r="K8" s="110">
        <v>2579000</v>
      </c>
      <c r="L8" s="110"/>
      <c r="M8" s="110"/>
      <c r="O8" s="110">
        <v>5000</v>
      </c>
      <c r="P8" s="110"/>
      <c r="Q8" s="110"/>
      <c r="S8" s="109" t="s">
        <v>88</v>
      </c>
      <c r="T8" s="109"/>
      <c r="U8" s="109"/>
      <c r="V8" s="109"/>
      <c r="W8" s="109"/>
      <c r="Y8" s="109" t="s">
        <v>85</v>
      </c>
      <c r="Z8" s="109"/>
      <c r="AA8" s="109"/>
      <c r="AB8" s="109"/>
      <c r="AC8" s="109"/>
      <c r="AE8" s="109" t="s">
        <v>87</v>
      </c>
      <c r="AF8" s="109"/>
      <c r="AG8" s="109"/>
      <c r="AH8" s="109"/>
      <c r="AI8" s="109"/>
      <c r="AK8" s="109" t="s">
        <v>87</v>
      </c>
      <c r="AL8" s="109"/>
      <c r="AM8" s="109"/>
      <c r="AO8" s="110">
        <v>0</v>
      </c>
      <c r="AP8" s="110"/>
      <c r="AQ8" s="110"/>
      <c r="AS8" s="110">
        <v>0</v>
      </c>
      <c r="AT8" s="110"/>
      <c r="AV8" s="65" t="s">
        <v>87</v>
      </c>
    </row>
    <row r="9" spans="1:48" ht="21.75" customHeight="1" x14ac:dyDescent="0.2">
      <c r="A9" s="65" t="s">
        <v>91</v>
      </c>
      <c r="C9" s="65" t="s">
        <v>85</v>
      </c>
      <c r="E9" s="65" t="s">
        <v>86</v>
      </c>
      <c r="G9" s="109" t="s">
        <v>87</v>
      </c>
      <c r="H9" s="109"/>
      <c r="I9" s="109"/>
      <c r="K9" s="110">
        <v>35888000</v>
      </c>
      <c r="L9" s="110"/>
      <c r="M9" s="110"/>
      <c r="O9" s="110">
        <v>1300</v>
      </c>
      <c r="P9" s="110"/>
      <c r="Q9" s="110"/>
      <c r="S9" s="109" t="s">
        <v>92</v>
      </c>
      <c r="T9" s="109"/>
      <c r="U9" s="109"/>
      <c r="V9" s="109"/>
      <c r="W9" s="109"/>
      <c r="Y9" s="109" t="s">
        <v>85</v>
      </c>
      <c r="Z9" s="109"/>
      <c r="AA9" s="109"/>
      <c r="AB9" s="109"/>
      <c r="AC9" s="109"/>
      <c r="AE9" s="109" t="s">
        <v>86</v>
      </c>
      <c r="AF9" s="109"/>
      <c r="AG9" s="109"/>
      <c r="AH9" s="109"/>
      <c r="AI9" s="109"/>
      <c r="AK9" s="109" t="s">
        <v>87</v>
      </c>
      <c r="AL9" s="109"/>
      <c r="AM9" s="109"/>
      <c r="AO9" s="110">
        <v>200000000</v>
      </c>
      <c r="AP9" s="110"/>
      <c r="AQ9" s="110"/>
      <c r="AS9" s="110">
        <v>1300</v>
      </c>
      <c r="AT9" s="110"/>
      <c r="AV9" s="65" t="s">
        <v>92</v>
      </c>
    </row>
    <row r="10" spans="1:48" ht="21.75" customHeight="1" x14ac:dyDescent="0.2">
      <c r="A10" s="65" t="s">
        <v>93</v>
      </c>
      <c r="C10" s="65" t="s">
        <v>85</v>
      </c>
      <c r="E10" s="65" t="s">
        <v>86</v>
      </c>
      <c r="G10" s="109" t="s">
        <v>87</v>
      </c>
      <c r="H10" s="109"/>
      <c r="I10" s="109"/>
      <c r="K10" s="110">
        <v>5808000</v>
      </c>
      <c r="L10" s="110"/>
      <c r="M10" s="110"/>
      <c r="O10" s="110">
        <v>500</v>
      </c>
      <c r="P10" s="110"/>
      <c r="Q10" s="110"/>
      <c r="S10" s="109" t="s">
        <v>94</v>
      </c>
      <c r="T10" s="109"/>
      <c r="U10" s="109"/>
      <c r="V10" s="109"/>
      <c r="W10" s="109"/>
      <c r="Y10" s="109" t="s">
        <v>85</v>
      </c>
      <c r="Z10" s="109"/>
      <c r="AA10" s="109"/>
      <c r="AB10" s="109"/>
      <c r="AC10" s="109"/>
      <c r="AE10" s="109" t="s">
        <v>87</v>
      </c>
      <c r="AF10" s="109"/>
      <c r="AG10" s="109"/>
      <c r="AH10" s="109"/>
      <c r="AI10" s="109"/>
      <c r="AK10" s="109" t="s">
        <v>87</v>
      </c>
      <c r="AL10" s="109"/>
      <c r="AM10" s="109"/>
      <c r="AO10" s="110">
        <v>0</v>
      </c>
      <c r="AP10" s="110"/>
      <c r="AQ10" s="110"/>
      <c r="AS10" s="110">
        <v>0</v>
      </c>
      <c r="AT10" s="110"/>
      <c r="AV10" s="65" t="s">
        <v>87</v>
      </c>
    </row>
    <row r="11" spans="1:48" ht="21.75" customHeight="1" x14ac:dyDescent="0.2">
      <c r="A11" s="65" t="s">
        <v>95</v>
      </c>
      <c r="C11" s="65" t="s">
        <v>85</v>
      </c>
      <c r="E11" s="65" t="s">
        <v>86</v>
      </c>
      <c r="G11" s="109" t="s">
        <v>87</v>
      </c>
      <c r="H11" s="109"/>
      <c r="I11" s="109"/>
      <c r="K11" s="110">
        <v>2000000</v>
      </c>
      <c r="L11" s="110"/>
      <c r="M11" s="110"/>
      <c r="O11" s="110">
        <v>500</v>
      </c>
      <c r="P11" s="110"/>
      <c r="Q11" s="110"/>
      <c r="S11" s="109" t="s">
        <v>92</v>
      </c>
      <c r="T11" s="109"/>
      <c r="U11" s="109"/>
      <c r="V11" s="109"/>
      <c r="W11" s="109"/>
      <c r="Y11" s="109" t="s">
        <v>85</v>
      </c>
      <c r="Z11" s="109"/>
      <c r="AA11" s="109"/>
      <c r="AB11" s="109"/>
      <c r="AC11" s="109"/>
      <c r="AE11" s="109" t="s">
        <v>86</v>
      </c>
      <c r="AF11" s="109"/>
      <c r="AG11" s="109"/>
      <c r="AH11" s="109"/>
      <c r="AI11" s="109"/>
      <c r="AK11" s="109" t="s">
        <v>87</v>
      </c>
      <c r="AL11" s="109"/>
      <c r="AM11" s="109"/>
      <c r="AO11" s="110">
        <v>3000000</v>
      </c>
      <c r="AP11" s="110"/>
      <c r="AQ11" s="110"/>
      <c r="AS11" s="110">
        <v>500</v>
      </c>
      <c r="AT11" s="110"/>
      <c r="AV11" s="65" t="s">
        <v>92</v>
      </c>
    </row>
    <row r="12" spans="1:48" ht="21.75" customHeight="1" x14ac:dyDescent="0.2">
      <c r="A12" s="65" t="s">
        <v>96</v>
      </c>
      <c r="C12" s="65" t="s">
        <v>85</v>
      </c>
      <c r="E12" s="65" t="s">
        <v>86</v>
      </c>
      <c r="G12" s="109" t="s">
        <v>87</v>
      </c>
      <c r="H12" s="109"/>
      <c r="I12" s="109"/>
      <c r="K12" s="110">
        <v>10050000</v>
      </c>
      <c r="L12" s="110"/>
      <c r="M12" s="110"/>
      <c r="O12" s="110">
        <v>500</v>
      </c>
      <c r="P12" s="110"/>
      <c r="Q12" s="110"/>
      <c r="S12" s="109" t="s">
        <v>97</v>
      </c>
      <c r="T12" s="109"/>
      <c r="U12" s="109"/>
      <c r="V12" s="109"/>
      <c r="W12" s="109"/>
      <c r="Y12" s="109" t="s">
        <v>85</v>
      </c>
      <c r="Z12" s="109"/>
      <c r="AA12" s="109"/>
      <c r="AB12" s="109"/>
      <c r="AC12" s="109"/>
      <c r="AE12" s="109" t="s">
        <v>86</v>
      </c>
      <c r="AF12" s="109"/>
      <c r="AG12" s="109"/>
      <c r="AH12" s="109"/>
      <c r="AI12" s="109"/>
      <c r="AK12" s="109" t="s">
        <v>87</v>
      </c>
      <c r="AL12" s="109"/>
      <c r="AM12" s="109"/>
      <c r="AO12" s="110">
        <v>10050000</v>
      </c>
      <c r="AP12" s="110"/>
      <c r="AQ12" s="110"/>
      <c r="AS12" s="110">
        <v>500</v>
      </c>
      <c r="AT12" s="110"/>
      <c r="AV12" s="65" t="s">
        <v>97</v>
      </c>
    </row>
    <row r="13" spans="1:48" ht="21.75" customHeight="1" x14ac:dyDescent="0.2">
      <c r="A13" s="65" t="s">
        <v>98</v>
      </c>
      <c r="C13" s="65" t="s">
        <v>85</v>
      </c>
      <c r="E13" s="65" t="s">
        <v>87</v>
      </c>
      <c r="G13" s="109" t="s">
        <v>87</v>
      </c>
      <c r="H13" s="109"/>
      <c r="I13" s="109"/>
      <c r="K13" s="110">
        <v>0</v>
      </c>
      <c r="L13" s="110"/>
      <c r="M13" s="110"/>
      <c r="O13" s="110">
        <v>0</v>
      </c>
      <c r="P13" s="110"/>
      <c r="Q13" s="110"/>
      <c r="S13" s="109" t="s">
        <v>87</v>
      </c>
      <c r="T13" s="109"/>
      <c r="U13" s="109"/>
      <c r="V13" s="109"/>
      <c r="W13" s="109"/>
      <c r="Y13" s="109" t="s">
        <v>85</v>
      </c>
      <c r="Z13" s="109"/>
      <c r="AA13" s="109"/>
      <c r="AB13" s="109"/>
      <c r="AC13" s="109"/>
      <c r="AE13" s="109" t="s">
        <v>86</v>
      </c>
      <c r="AF13" s="109"/>
      <c r="AG13" s="109"/>
      <c r="AH13" s="109"/>
      <c r="AI13" s="109"/>
      <c r="AK13" s="109" t="s">
        <v>87</v>
      </c>
      <c r="AL13" s="109"/>
      <c r="AM13" s="109"/>
      <c r="AO13" s="110">
        <v>88000000</v>
      </c>
      <c r="AP13" s="110"/>
      <c r="AQ13" s="110"/>
      <c r="AS13" s="110">
        <v>1400</v>
      </c>
      <c r="AT13" s="110"/>
      <c r="AV13" s="65" t="s">
        <v>92</v>
      </c>
    </row>
    <row r="14" spans="1:48" ht="21.75" customHeight="1" x14ac:dyDescent="0.2">
      <c r="A14" s="65" t="s">
        <v>99</v>
      </c>
      <c r="C14" s="65" t="s">
        <v>85</v>
      </c>
      <c r="E14" s="65" t="s">
        <v>87</v>
      </c>
      <c r="G14" s="109" t="s">
        <v>87</v>
      </c>
      <c r="H14" s="109"/>
      <c r="I14" s="109"/>
      <c r="K14" s="110">
        <v>0</v>
      </c>
      <c r="L14" s="110"/>
      <c r="M14" s="110"/>
      <c r="O14" s="110">
        <v>0</v>
      </c>
      <c r="P14" s="110"/>
      <c r="Q14" s="110"/>
      <c r="S14" s="109" t="s">
        <v>87</v>
      </c>
      <c r="T14" s="109"/>
      <c r="U14" s="109"/>
      <c r="V14" s="109"/>
      <c r="W14" s="109"/>
      <c r="Y14" s="109" t="s">
        <v>85</v>
      </c>
      <c r="Z14" s="109"/>
      <c r="AA14" s="109"/>
      <c r="AB14" s="109"/>
      <c r="AC14" s="109"/>
      <c r="AE14" s="109" t="s">
        <v>86</v>
      </c>
      <c r="AF14" s="109"/>
      <c r="AG14" s="109"/>
      <c r="AH14" s="109"/>
      <c r="AI14" s="109"/>
      <c r="AK14" s="109" t="s">
        <v>87</v>
      </c>
      <c r="AL14" s="109"/>
      <c r="AM14" s="109"/>
      <c r="AO14" s="110">
        <v>3280200</v>
      </c>
      <c r="AP14" s="110"/>
      <c r="AQ14" s="110"/>
      <c r="AS14" s="110">
        <v>3521</v>
      </c>
      <c r="AT14" s="110"/>
      <c r="AV14" s="65" t="s">
        <v>100</v>
      </c>
    </row>
    <row r="15" spans="1:48" ht="21.75" customHeight="1" x14ac:dyDescent="0.2">
      <c r="A15" s="65" t="s">
        <v>101</v>
      </c>
      <c r="C15" s="65" t="s">
        <v>85</v>
      </c>
      <c r="E15" s="65" t="s">
        <v>87</v>
      </c>
      <c r="G15" s="109" t="s">
        <v>87</v>
      </c>
      <c r="H15" s="109"/>
      <c r="I15" s="109"/>
      <c r="K15" s="110">
        <v>0</v>
      </c>
      <c r="L15" s="110"/>
      <c r="M15" s="110"/>
      <c r="O15" s="110">
        <v>0</v>
      </c>
      <c r="P15" s="110"/>
      <c r="Q15" s="110"/>
      <c r="S15" s="109" t="s">
        <v>87</v>
      </c>
      <c r="T15" s="109"/>
      <c r="U15" s="109"/>
      <c r="V15" s="109"/>
      <c r="W15" s="109"/>
      <c r="Y15" s="109" t="s">
        <v>85</v>
      </c>
      <c r="Z15" s="109"/>
      <c r="AA15" s="109"/>
      <c r="AB15" s="109"/>
      <c r="AC15" s="109"/>
      <c r="AE15" s="109" t="s">
        <v>86</v>
      </c>
      <c r="AF15" s="109"/>
      <c r="AG15" s="109"/>
      <c r="AH15" s="109"/>
      <c r="AI15" s="109"/>
      <c r="AK15" s="109" t="s">
        <v>87</v>
      </c>
      <c r="AL15" s="109"/>
      <c r="AM15" s="109"/>
      <c r="AO15" s="110">
        <v>4438920</v>
      </c>
      <c r="AP15" s="110"/>
      <c r="AQ15" s="110"/>
      <c r="AS15" s="110">
        <v>3873</v>
      </c>
      <c r="AT15" s="110"/>
      <c r="AV15" s="65" t="s">
        <v>100</v>
      </c>
    </row>
    <row r="16" spans="1:48" ht="21.75" customHeight="1" x14ac:dyDescent="0.2"/>
    <row r="17" s="29" customFormat="1" ht="21.75" customHeight="1" x14ac:dyDescent="0.2"/>
    <row r="18" s="29" customFormat="1" ht="21.75" customHeight="1" x14ac:dyDescent="0.2"/>
    <row r="19" s="29" customFormat="1" ht="21.75" customHeight="1" x14ac:dyDescent="0.2"/>
    <row r="20" s="29" customFormat="1" ht="21.75" customHeight="1" x14ac:dyDescent="0.2"/>
    <row r="21" s="29" customFormat="1" ht="21.75" customHeight="1" x14ac:dyDescent="0.2"/>
    <row r="22" s="29" customFormat="1" ht="21.75" customHeight="1" x14ac:dyDescent="0.2"/>
    <row r="23" s="29" customFormat="1" ht="21.75" customHeight="1" x14ac:dyDescent="0.2"/>
    <row r="24" s="29" customFormat="1" ht="21.75" customHeight="1" x14ac:dyDescent="0.2"/>
    <row r="25" s="29" customFormat="1" ht="21.75" customHeight="1" x14ac:dyDescent="0.2"/>
    <row r="26" s="29" customFormat="1" ht="21.75" customHeight="1" x14ac:dyDescent="0.2"/>
    <row r="27" s="29" customFormat="1" ht="21.75" customHeight="1" x14ac:dyDescent="0.2"/>
    <row r="28" s="29" customFormat="1" ht="21.75" customHeight="1" x14ac:dyDescent="0.2"/>
    <row r="29" s="29" customFormat="1" ht="21.75" customHeight="1" x14ac:dyDescent="0.2"/>
    <row r="30" s="29" customFormat="1" ht="21.75" customHeight="1" x14ac:dyDescent="0.2"/>
    <row r="31" s="29" customFormat="1" ht="21.75" customHeight="1" x14ac:dyDescent="0.2"/>
    <row r="32" s="29" customFormat="1" ht="21.75" customHeight="1" x14ac:dyDescent="0.2"/>
    <row r="33" s="29" customFormat="1" ht="21.75" customHeight="1" x14ac:dyDescent="0.2"/>
    <row r="34" s="29" customFormat="1" ht="21.75" customHeight="1" x14ac:dyDescent="0.2"/>
    <row r="35" s="29" customFormat="1" ht="21.75" customHeight="1" x14ac:dyDescent="0.2"/>
    <row r="36" s="29" customFormat="1" ht="21.75" customHeight="1" x14ac:dyDescent="0.2"/>
    <row r="37" s="29" customFormat="1" ht="21.75" customHeight="1" x14ac:dyDescent="0.2"/>
    <row r="38" s="29" customFormat="1" ht="21.75" customHeight="1" x14ac:dyDescent="0.2"/>
    <row r="39" s="29" customFormat="1" ht="21.75" customHeight="1" x14ac:dyDescent="0.2"/>
    <row r="40" s="29" customFormat="1" ht="21.75" customHeight="1" x14ac:dyDescent="0.2"/>
    <row r="41" s="29" customFormat="1" ht="21.75" customHeight="1" x14ac:dyDescent="0.2"/>
    <row r="42" s="29" customFormat="1" ht="21.75" customHeight="1" x14ac:dyDescent="0.2"/>
    <row r="43" s="29" customFormat="1" ht="21.75" customHeight="1" x14ac:dyDescent="0.2"/>
    <row r="44" s="29" customFormat="1" ht="21.75" customHeight="1" x14ac:dyDescent="0.2"/>
    <row r="45" s="29" customFormat="1" ht="21.75" customHeight="1" x14ac:dyDescent="0.2"/>
    <row r="46" s="29" customFormat="1" ht="21.75" customHeight="1" x14ac:dyDescent="0.2"/>
    <row r="47" s="29" customFormat="1" ht="21.75" customHeight="1" x14ac:dyDescent="0.2"/>
    <row r="48" s="29" customFormat="1" ht="21.75" customHeight="1" x14ac:dyDescent="0.2"/>
    <row r="49" s="29" customFormat="1" ht="21.75" customHeight="1" x14ac:dyDescent="0.2"/>
    <row r="50" s="29" customFormat="1" ht="21.75" customHeight="1" x14ac:dyDescent="0.2"/>
    <row r="51" s="29" customFormat="1" ht="21.75" customHeight="1" x14ac:dyDescent="0.2"/>
    <row r="52" s="29" customFormat="1" ht="21.75" customHeight="1" x14ac:dyDescent="0.2"/>
    <row r="53" s="29" customFormat="1" ht="21.75" customHeight="1" x14ac:dyDescent="0.2"/>
    <row r="54" s="29" customFormat="1" ht="21.75" customHeight="1" x14ac:dyDescent="0.2"/>
    <row r="55" s="29" customFormat="1" ht="21.75" customHeight="1" x14ac:dyDescent="0.2"/>
    <row r="56" s="29" customFormat="1" ht="21.75" customHeight="1" x14ac:dyDescent="0.2"/>
    <row r="57" s="29" customFormat="1" ht="21.75" customHeight="1" x14ac:dyDescent="0.2"/>
    <row r="58" s="29" customFormat="1" ht="21.75" customHeight="1" x14ac:dyDescent="0.2"/>
    <row r="59" s="29" customFormat="1" ht="21.75" customHeight="1" x14ac:dyDescent="0.2"/>
    <row r="60" s="29" customFormat="1" ht="21.75" customHeight="1" x14ac:dyDescent="0.2"/>
    <row r="61" s="29" customFormat="1" ht="21.75" customHeight="1" x14ac:dyDescent="0.2"/>
    <row r="62" s="29" customFormat="1" ht="21.75" customHeight="1" x14ac:dyDescent="0.2"/>
    <row r="63" s="29" customFormat="1" ht="21.75" customHeight="1" x14ac:dyDescent="0.2"/>
    <row r="64" s="29" customFormat="1" ht="21.75" customHeight="1" x14ac:dyDescent="0.2"/>
    <row r="65" s="29" customFormat="1" ht="21.75" customHeight="1" x14ac:dyDescent="0.2"/>
    <row r="66" s="29" customFormat="1" ht="21.75" customHeight="1" x14ac:dyDescent="0.2"/>
    <row r="67" s="29" customFormat="1" ht="21.75" customHeight="1" x14ac:dyDescent="0.2"/>
  </sheetData>
  <mergeCells count="104"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0:I10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8:I8"/>
    <mergeCell ref="K8:M8"/>
    <mergeCell ref="O8:Q8"/>
    <mergeCell ref="S8:W8"/>
    <mergeCell ref="Y8:AC8"/>
    <mergeCell ref="AE8:AI8"/>
    <mergeCell ref="AK8:AM8"/>
    <mergeCell ref="AO8:AQ8"/>
    <mergeCell ref="AS8:AT8"/>
    <mergeCell ref="G7:I7"/>
    <mergeCell ref="K7:M7"/>
    <mergeCell ref="O7:Q7"/>
    <mergeCell ref="S7:W7"/>
    <mergeCell ref="Y7:AC7"/>
    <mergeCell ref="AE7:AI7"/>
    <mergeCell ref="AK7:AM7"/>
    <mergeCell ref="AO7:AQ7"/>
    <mergeCell ref="AS7:AT7"/>
    <mergeCell ref="G6:I6"/>
    <mergeCell ref="K6:M6"/>
    <mergeCell ref="O6:Q6"/>
    <mergeCell ref="S6:W6"/>
    <mergeCell ref="Y6:AC6"/>
    <mergeCell ref="AE6:AI6"/>
    <mergeCell ref="AK6:AM6"/>
    <mergeCell ref="AO6:AQ6"/>
    <mergeCell ref="AS6:AT6"/>
    <mergeCell ref="A1:AV1"/>
    <mergeCell ref="A2:AV2"/>
    <mergeCell ref="A3:AV3"/>
    <mergeCell ref="C4:W4"/>
    <mergeCell ref="Y4:AV4"/>
    <mergeCell ref="G5:I5"/>
    <mergeCell ref="K5:M5"/>
    <mergeCell ref="O5:Q5"/>
    <mergeCell ref="S5:W5"/>
    <mergeCell ref="Y5:AC5"/>
    <mergeCell ref="AE5:AI5"/>
    <mergeCell ref="AK5:AM5"/>
    <mergeCell ref="AO5:AQ5"/>
    <mergeCell ref="AS5:AT5"/>
  </mergeCells>
  <pageMargins left="0.39" right="0.39" top="0.39" bottom="0.39" header="0" footer="0"/>
  <pageSetup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1"/>
  <sheetViews>
    <sheetView rightToLeft="1" view="pageBreakPreview" zoomScale="98" zoomScaleNormal="100" zoomScaleSheetLayoutView="98" workbookViewId="0">
      <selection activeCell="P17" sqref="P17"/>
    </sheetView>
  </sheetViews>
  <sheetFormatPr defaultRowHeight="12.75" x14ac:dyDescent="0.2"/>
  <cols>
    <col min="1" max="1" width="6.28515625" style="29" bestFit="1" customWidth="1"/>
    <col min="2" max="2" width="53.140625" style="29" customWidth="1"/>
    <col min="3" max="3" width="1.28515625" style="29" customWidth="1"/>
    <col min="4" max="4" width="15.28515625" style="29" customWidth="1"/>
    <col min="5" max="5" width="1.28515625" style="29" customWidth="1"/>
    <col min="6" max="6" width="16.28515625" style="29" bestFit="1" customWidth="1"/>
    <col min="7" max="7" width="1.28515625" style="29" customWidth="1"/>
    <col min="8" max="8" width="16.140625" style="29" bestFit="1" customWidth="1"/>
    <col min="9" max="9" width="1.28515625" style="29" customWidth="1"/>
    <col min="10" max="10" width="16.42578125" style="29" bestFit="1" customWidth="1"/>
    <col min="11" max="11" width="1.28515625" style="29" customWidth="1"/>
    <col min="12" max="12" width="18.7109375" style="29" bestFit="1" customWidth="1"/>
    <col min="13" max="13" width="0.28515625" style="29" customWidth="1"/>
    <col min="14" max="16384" width="9.140625" style="29"/>
  </cols>
  <sheetData>
    <row r="1" spans="1:12" ht="29.1" customHeigh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ht="21.75" customHeight="1" x14ac:dyDescent="0.2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ht="21.75" customHeight="1" x14ac:dyDescent="0.2">
      <c r="A3" s="102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14.45" customHeight="1" x14ac:dyDescent="0.2"/>
    <row r="5" spans="1:12" ht="14.45" customHeight="1" x14ac:dyDescent="0.2">
      <c r="A5" s="76" t="s">
        <v>103</v>
      </c>
      <c r="B5" s="104" t="s">
        <v>104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2" ht="14.45" customHeight="1" x14ac:dyDescent="0.2">
      <c r="D6" s="2" t="s">
        <v>7</v>
      </c>
      <c r="F6" s="105" t="s">
        <v>8</v>
      </c>
      <c r="G6" s="105"/>
      <c r="H6" s="105"/>
      <c r="J6" s="2" t="s">
        <v>9</v>
      </c>
    </row>
    <row r="7" spans="1:12" ht="14.45" customHeight="1" x14ac:dyDescent="0.2">
      <c r="D7" s="63"/>
      <c r="F7" s="63"/>
      <c r="G7" s="63"/>
      <c r="H7" s="63"/>
      <c r="J7" s="63"/>
    </row>
    <row r="8" spans="1:12" ht="14.45" customHeight="1" x14ac:dyDescent="0.2">
      <c r="A8" s="105" t="s">
        <v>105</v>
      </c>
      <c r="B8" s="105"/>
      <c r="D8" s="2" t="s">
        <v>106</v>
      </c>
      <c r="F8" s="2" t="s">
        <v>107</v>
      </c>
      <c r="H8" s="2" t="s">
        <v>108</v>
      </c>
      <c r="J8" s="2" t="s">
        <v>106</v>
      </c>
      <c r="L8" s="2" t="s">
        <v>18</v>
      </c>
    </row>
    <row r="9" spans="1:12" ht="21.75" customHeight="1" x14ac:dyDescent="0.2">
      <c r="A9" s="107" t="s">
        <v>109</v>
      </c>
      <c r="B9" s="107"/>
      <c r="D9" s="59">
        <v>45156917332</v>
      </c>
      <c r="F9" s="59">
        <v>405726891534</v>
      </c>
      <c r="H9" s="59">
        <v>318672051564</v>
      </c>
      <c r="J9" s="59">
        <v>132211757302</v>
      </c>
      <c r="L9" s="28">
        <f>J9/سهام!$AA$9</f>
        <v>4.1234371287608949E-2</v>
      </c>
    </row>
    <row r="10" spans="1:12" ht="21.75" customHeight="1" x14ac:dyDescent="0.2">
      <c r="A10" s="111" t="s">
        <v>110</v>
      </c>
      <c r="B10" s="111"/>
      <c r="D10" s="60">
        <v>242675140</v>
      </c>
      <c r="F10" s="60">
        <v>1360003294</v>
      </c>
      <c r="H10" s="60">
        <v>0</v>
      </c>
      <c r="J10" s="60">
        <v>1602678434</v>
      </c>
      <c r="L10" s="31">
        <f>J10/سهام!$AA$9</f>
        <v>4.9984539159589542E-4</v>
      </c>
    </row>
    <row r="11" spans="1:12" ht="21.75" customHeight="1" x14ac:dyDescent="0.2">
      <c r="A11" s="112" t="s">
        <v>76</v>
      </c>
      <c r="B11" s="112"/>
      <c r="D11" s="61">
        <f>SUM(D9:D10)</f>
        <v>45399592472</v>
      </c>
      <c r="F11" s="61">
        <f>SUM(F9:F10)</f>
        <v>407086894828</v>
      </c>
      <c r="H11" s="61">
        <f>SUM(H9:H10)</f>
        <v>318672051564</v>
      </c>
      <c r="J11" s="61">
        <f>SUM(J9:J10)</f>
        <v>133814435736</v>
      </c>
      <c r="L11" s="32">
        <f>SUM(L9:L10)</f>
        <v>4.1734216679204843E-2</v>
      </c>
    </row>
  </sheetData>
  <mergeCells count="9"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2"/>
  <sheetViews>
    <sheetView rightToLeft="1" view="pageBreakPreview" zoomScale="89" zoomScaleNormal="100" zoomScaleSheetLayoutView="89" workbookViewId="0">
      <selection activeCell="M8" sqref="M8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22" bestFit="1" customWidth="1"/>
  </cols>
  <sheetData>
    <row r="1" spans="1:13" ht="29.1" customHeigh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3" ht="21.75" customHeight="1" x14ac:dyDescent="0.2">
      <c r="A2" s="102" t="s">
        <v>111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3" ht="21.75" customHeight="1" x14ac:dyDescent="0.2">
      <c r="A3" s="102" t="s">
        <v>2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3" ht="14.45" customHeight="1" x14ac:dyDescent="0.2"/>
    <row r="5" spans="1:13" ht="29.1" customHeight="1" x14ac:dyDescent="0.2">
      <c r="A5" s="1" t="s">
        <v>112</v>
      </c>
      <c r="B5" s="113" t="s">
        <v>113</v>
      </c>
      <c r="C5" s="113"/>
      <c r="D5" s="113"/>
      <c r="E5" s="113"/>
      <c r="F5" s="113"/>
      <c r="G5" s="113"/>
      <c r="H5" s="113"/>
      <c r="I5" s="113"/>
      <c r="J5" s="113"/>
    </row>
    <row r="6" spans="1:13" ht="14.45" customHeight="1" x14ac:dyDescent="0.2"/>
    <row r="7" spans="1:13" ht="30" customHeight="1" x14ac:dyDescent="0.2">
      <c r="A7" s="105" t="s">
        <v>114</v>
      </c>
      <c r="B7" s="105"/>
      <c r="D7" s="2" t="s">
        <v>115</v>
      </c>
      <c r="F7" s="2" t="s">
        <v>106</v>
      </c>
      <c r="H7" s="2" t="s">
        <v>116</v>
      </c>
      <c r="J7" s="2" t="s">
        <v>117</v>
      </c>
    </row>
    <row r="8" spans="1:13" ht="21.75" customHeight="1" x14ac:dyDescent="0.2">
      <c r="A8" s="114" t="s">
        <v>118</v>
      </c>
      <c r="B8" s="114"/>
      <c r="D8" s="21" t="s">
        <v>263</v>
      </c>
      <c r="F8" s="6">
        <f>'1-2'!T150</f>
        <v>547689945712</v>
      </c>
      <c r="H8" s="92">
        <f>(F8/$F$12)*100</f>
        <v>99.30250446426264</v>
      </c>
      <c r="I8" s="29"/>
      <c r="J8" s="28">
        <f>(F8/$M$8)</f>
        <v>0.17081423795308232</v>
      </c>
      <c r="M8" s="16">
        <v>3206348324795</v>
      </c>
    </row>
    <row r="9" spans="1:13" ht="21.75" customHeight="1" x14ac:dyDescent="0.2">
      <c r="A9" s="115" t="s">
        <v>121</v>
      </c>
      <c r="B9" s="115"/>
      <c r="D9" s="21" t="s">
        <v>119</v>
      </c>
      <c r="F9" s="8">
        <f>'2-2'!R10</f>
        <v>2387047796</v>
      </c>
      <c r="H9" s="92">
        <f t="shared" ref="H9:H11" si="0">(F9/$F$12)*100</f>
        <v>0.43279929871735218</v>
      </c>
      <c r="I9" s="29"/>
      <c r="J9" s="30">
        <f t="shared" ref="J9:J10" si="1">(F9/$M$8)</f>
        <v>7.4447550739909624E-4</v>
      </c>
    </row>
    <row r="10" spans="1:13" ht="21.75" customHeight="1" x14ac:dyDescent="0.2">
      <c r="A10" s="115" t="s">
        <v>123</v>
      </c>
      <c r="B10" s="115"/>
      <c r="D10" s="21" t="s">
        <v>262</v>
      </c>
      <c r="F10" s="8">
        <f>'3-2'!H10</f>
        <v>140537341</v>
      </c>
      <c r="H10" s="92">
        <f t="shared" si="0"/>
        <v>2.5481040945357504E-2</v>
      </c>
      <c r="I10" s="29"/>
      <c r="J10" s="30">
        <f t="shared" si="1"/>
        <v>4.3830964937031705E-5</v>
      </c>
    </row>
    <row r="11" spans="1:13" ht="21.75" customHeight="1" x14ac:dyDescent="0.2">
      <c r="A11" s="116" t="s">
        <v>125</v>
      </c>
      <c r="B11" s="116"/>
      <c r="D11" s="21" t="s">
        <v>264</v>
      </c>
      <c r="F11" s="10">
        <f>'4-2'!F10</f>
        <v>1319360055</v>
      </c>
      <c r="H11" s="92">
        <f t="shared" si="0"/>
        <v>0.2392151960746442</v>
      </c>
      <c r="I11" s="29"/>
      <c r="J11" s="30">
        <f>(F11/$M$8)</f>
        <v>4.1148369464329929E-4</v>
      </c>
    </row>
    <row r="12" spans="1:13" ht="21.75" customHeight="1" x14ac:dyDescent="0.2">
      <c r="A12" s="112" t="s">
        <v>76</v>
      </c>
      <c r="B12" s="112"/>
      <c r="D12" s="12"/>
      <c r="F12" s="12">
        <f>SUM(F8:F11)</f>
        <v>551536890904</v>
      </c>
      <c r="H12" s="93">
        <f>SUM(H8:H11)</f>
        <v>99.999999999999986</v>
      </c>
      <c r="I12" s="29"/>
      <c r="J12" s="33">
        <f>SUM(J8:J11)</f>
        <v>0.17201402812006175</v>
      </c>
    </row>
  </sheetData>
  <mergeCells count="10">
    <mergeCell ref="A12:B12"/>
    <mergeCell ref="A8:B8"/>
    <mergeCell ref="A9:B9"/>
    <mergeCell ref="A10:B10"/>
    <mergeCell ref="A11:B11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204"/>
  <sheetViews>
    <sheetView rightToLeft="1" view="pageBreakPreview" topLeftCell="A163" zoomScale="95" zoomScaleNormal="100" zoomScaleSheetLayoutView="95" workbookViewId="0">
      <selection activeCell="P158" sqref="P158"/>
    </sheetView>
  </sheetViews>
  <sheetFormatPr defaultRowHeight="12.75" x14ac:dyDescent="0.2"/>
  <cols>
    <col min="1" max="1" width="10.85546875" customWidth="1"/>
    <col min="2" max="2" width="29.28515625" customWidth="1"/>
    <col min="3" max="3" width="1.28515625" customWidth="1"/>
    <col min="4" max="4" width="15.140625" style="41" bestFit="1" customWidth="1"/>
    <col min="5" max="5" width="1.28515625" style="41" customWidth="1"/>
    <col min="6" max="6" width="16.85546875" style="41" bestFit="1" customWidth="1"/>
    <col min="7" max="7" width="1.28515625" style="41" customWidth="1"/>
    <col min="8" max="8" width="15.28515625" style="41" bestFit="1" customWidth="1"/>
    <col min="9" max="9" width="1.28515625" style="41" customWidth="1"/>
    <col min="10" max="10" width="16.42578125" style="41" bestFit="1" customWidth="1"/>
    <col min="11" max="11" width="1.28515625" style="41" customWidth="1"/>
    <col min="12" max="12" width="17.5703125" style="41" bestFit="1" customWidth="1"/>
    <col min="13" max="13" width="1.28515625" style="41" customWidth="1"/>
    <col min="14" max="14" width="16.7109375" style="41" bestFit="1" customWidth="1"/>
    <col min="15" max="15" width="1.28515625" style="41" customWidth="1"/>
    <col min="16" max="16" width="19.42578125" style="41" bestFit="1" customWidth="1"/>
    <col min="17" max="17" width="1.28515625" style="41" customWidth="1"/>
    <col min="18" max="18" width="20.42578125" style="42" bestFit="1" customWidth="1"/>
    <col min="19" max="19" width="1.28515625" style="41" customWidth="1"/>
    <col min="20" max="20" width="17.7109375" style="41" bestFit="1" customWidth="1"/>
    <col min="21" max="21" width="1.28515625" style="41" customWidth="1"/>
    <col min="22" max="22" width="17.5703125" style="51" bestFit="1" customWidth="1"/>
    <col min="23" max="23" width="19.28515625" bestFit="1" customWidth="1"/>
    <col min="24" max="24" width="15.7109375" customWidth="1"/>
  </cols>
  <sheetData>
    <row r="1" spans="1:24" ht="25.5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1:24" ht="25.5" x14ac:dyDescent="0.2">
      <c r="A2" s="102" t="s">
        <v>111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</row>
    <row r="3" spans="1:24" ht="25.5" x14ac:dyDescent="0.2">
      <c r="A3" s="102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</row>
    <row r="5" spans="1:24" ht="24" x14ac:dyDescent="0.2">
      <c r="A5" s="1" t="s">
        <v>126</v>
      </c>
      <c r="B5" s="113" t="s">
        <v>127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</row>
    <row r="6" spans="1:24" ht="21" x14ac:dyDescent="0.2">
      <c r="D6" s="117" t="s">
        <v>128</v>
      </c>
      <c r="E6" s="117"/>
      <c r="F6" s="117"/>
      <c r="G6" s="117"/>
      <c r="H6" s="117"/>
      <c r="I6" s="117"/>
      <c r="J6" s="117"/>
      <c r="K6" s="117"/>
      <c r="L6" s="117"/>
      <c r="N6" s="117" t="s">
        <v>129</v>
      </c>
      <c r="O6" s="117"/>
      <c r="P6" s="117"/>
      <c r="Q6" s="117"/>
      <c r="R6" s="117"/>
      <c r="S6" s="117"/>
      <c r="T6" s="117"/>
      <c r="U6" s="117"/>
      <c r="V6" s="117"/>
    </row>
    <row r="7" spans="1:24" ht="21" x14ac:dyDescent="0.2">
      <c r="D7" s="43"/>
      <c r="E7" s="43"/>
      <c r="F7" s="43"/>
      <c r="G7" s="43"/>
      <c r="H7" s="43"/>
      <c r="I7" s="43"/>
      <c r="J7" s="118" t="s">
        <v>76</v>
      </c>
      <c r="K7" s="118"/>
      <c r="L7" s="118"/>
      <c r="N7" s="43"/>
      <c r="O7" s="43"/>
      <c r="P7" s="43"/>
      <c r="Q7" s="43"/>
      <c r="R7" s="44"/>
      <c r="S7" s="43"/>
      <c r="T7" s="118" t="s">
        <v>76</v>
      </c>
      <c r="U7" s="118"/>
      <c r="V7" s="118"/>
    </row>
    <row r="8" spans="1:24" ht="21" x14ac:dyDescent="0.2">
      <c r="A8" s="105" t="s">
        <v>130</v>
      </c>
      <c r="B8" s="105"/>
      <c r="D8" s="35" t="s">
        <v>131</v>
      </c>
      <c r="F8" s="35" t="s">
        <v>132</v>
      </c>
      <c r="H8" s="35" t="s">
        <v>133</v>
      </c>
      <c r="J8" s="37" t="s">
        <v>106</v>
      </c>
      <c r="K8" s="43"/>
      <c r="L8" s="37" t="s">
        <v>116</v>
      </c>
      <c r="N8" s="35" t="s">
        <v>131</v>
      </c>
      <c r="P8" s="35" t="s">
        <v>132</v>
      </c>
      <c r="R8" s="38" t="s">
        <v>133</v>
      </c>
      <c r="T8" s="37" t="s">
        <v>106</v>
      </c>
      <c r="U8" s="43"/>
      <c r="V8" s="52" t="s">
        <v>116</v>
      </c>
    </row>
    <row r="9" spans="1:24" ht="18.75" x14ac:dyDescent="0.2">
      <c r="A9" s="114" t="s">
        <v>20</v>
      </c>
      <c r="B9" s="114"/>
      <c r="D9" s="45">
        <v>0</v>
      </c>
      <c r="F9" s="45">
        <v>-1611141946</v>
      </c>
      <c r="H9" s="45">
        <v>-3075</v>
      </c>
      <c r="J9" s="45">
        <v>-1611145021</v>
      </c>
      <c r="L9" s="45">
        <v>2.2599999999999998</v>
      </c>
      <c r="N9" s="45">
        <v>0</v>
      </c>
      <c r="P9" s="45">
        <v>127272489</v>
      </c>
      <c r="R9" s="46">
        <v>955462946</v>
      </c>
      <c r="T9" s="45">
        <f>N9+P9+R9</f>
        <v>1082735435</v>
      </c>
      <c r="V9" s="53">
        <f>T9/درآمد!$F$12</f>
        <v>1.9631242313190253E-3</v>
      </c>
      <c r="X9" s="20"/>
    </row>
    <row r="10" spans="1:24" ht="18.75" x14ac:dyDescent="0.2">
      <c r="A10" s="115" t="s">
        <v>24</v>
      </c>
      <c r="B10" s="115"/>
      <c r="D10" s="47">
        <v>0</v>
      </c>
      <c r="F10" s="47">
        <v>1041721005</v>
      </c>
      <c r="H10" s="47">
        <v>-3474</v>
      </c>
      <c r="J10" s="47">
        <v>1041717531</v>
      </c>
      <c r="L10" s="47">
        <v>-1.46</v>
      </c>
      <c r="N10" s="47">
        <v>0</v>
      </c>
      <c r="P10" s="47">
        <v>-708645801</v>
      </c>
      <c r="R10" s="48">
        <v>944668098</v>
      </c>
      <c r="T10" s="47">
        <f>N10+P10+R10</f>
        <v>236022297</v>
      </c>
      <c r="V10" s="54">
        <f>T10/درآمد!$F$12</f>
        <v>4.279356483537233E-4</v>
      </c>
      <c r="X10" s="20"/>
    </row>
    <row r="11" spans="1:24" ht="18.75" x14ac:dyDescent="0.2">
      <c r="A11" s="115" t="s">
        <v>56</v>
      </c>
      <c r="B11" s="115"/>
      <c r="D11" s="47">
        <v>0</v>
      </c>
      <c r="F11" s="47">
        <v>-21250047722</v>
      </c>
      <c r="H11" s="47">
        <v>5221945173</v>
      </c>
      <c r="J11" s="47">
        <v>-16028102549</v>
      </c>
      <c r="L11" s="47">
        <v>22.45</v>
      </c>
      <c r="N11" s="47">
        <v>0</v>
      </c>
      <c r="P11" s="47">
        <v>-10935213521</v>
      </c>
      <c r="R11" s="48">
        <v>66156044588</v>
      </c>
      <c r="T11" s="47">
        <f t="shared" ref="T11:T74" si="0">N11+P11+R11</f>
        <v>55220831067</v>
      </c>
      <c r="V11" s="54">
        <f>T11/درآمد!$F$12</f>
        <v>0.10012173614803889</v>
      </c>
      <c r="X11" s="20"/>
    </row>
    <row r="12" spans="1:24" ht="18.75" x14ac:dyDescent="0.2">
      <c r="A12" s="115" t="s">
        <v>19</v>
      </c>
      <c r="B12" s="115"/>
      <c r="D12" s="47">
        <v>0</v>
      </c>
      <c r="F12" s="47">
        <v>-932303570</v>
      </c>
      <c r="H12" s="47">
        <v>536472889</v>
      </c>
      <c r="J12" s="47">
        <v>-395830681</v>
      </c>
      <c r="L12" s="47">
        <v>0.55000000000000004</v>
      </c>
      <c r="N12" s="47">
        <v>0</v>
      </c>
      <c r="P12" s="47">
        <v>-126018859</v>
      </c>
      <c r="R12" s="48">
        <v>548934540</v>
      </c>
      <c r="T12" s="47">
        <f t="shared" si="0"/>
        <v>422915681</v>
      </c>
      <c r="V12" s="54">
        <f>T12/درآمد!$F$12</f>
        <v>7.6679491068460965E-4</v>
      </c>
      <c r="X12" s="20"/>
    </row>
    <row r="13" spans="1:24" ht="18.75" x14ac:dyDescent="0.2">
      <c r="A13" s="115" t="s">
        <v>50</v>
      </c>
      <c r="B13" s="115"/>
      <c r="D13" s="47">
        <v>0</v>
      </c>
      <c r="F13" s="47">
        <v>-2476949760</v>
      </c>
      <c r="H13" s="47">
        <v>1582796890</v>
      </c>
      <c r="J13" s="47">
        <v>-894152870</v>
      </c>
      <c r="L13" s="47">
        <v>1.25</v>
      </c>
      <c r="N13" s="47">
        <v>11014088000</v>
      </c>
      <c r="P13" s="47">
        <v>-2188086176</v>
      </c>
      <c r="R13" s="48">
        <v>14716360630</v>
      </c>
      <c r="T13" s="47">
        <f t="shared" si="0"/>
        <v>23542362454</v>
      </c>
      <c r="V13" s="54">
        <f>T13/درآمد!$F$12</f>
        <v>4.2685018613011987E-2</v>
      </c>
      <c r="X13" s="20"/>
    </row>
    <row r="14" spans="1:24" ht="18.75" x14ac:dyDescent="0.2">
      <c r="A14" s="115" t="s">
        <v>69</v>
      </c>
      <c r="B14" s="115"/>
      <c r="D14" s="47">
        <v>0</v>
      </c>
      <c r="F14" s="47">
        <v>0</v>
      </c>
      <c r="H14" s="47">
        <v>1667127294</v>
      </c>
      <c r="J14" s="47">
        <v>1667127294</v>
      </c>
      <c r="L14" s="47">
        <v>-2.33</v>
      </c>
      <c r="N14" s="47">
        <v>125000000</v>
      </c>
      <c r="P14" s="47">
        <v>0</v>
      </c>
      <c r="R14" s="48">
        <v>2458118928</v>
      </c>
      <c r="T14" s="47">
        <f t="shared" si="0"/>
        <v>2583118928</v>
      </c>
      <c r="V14" s="54">
        <f>T14/درآمد!$F$12</f>
        <v>4.6834925652318969E-3</v>
      </c>
      <c r="X14" s="20"/>
    </row>
    <row r="15" spans="1:24" ht="18.75" x14ac:dyDescent="0.2">
      <c r="A15" s="115" t="s">
        <v>49</v>
      </c>
      <c r="B15" s="115"/>
      <c r="D15" s="47">
        <v>0</v>
      </c>
      <c r="F15" s="47">
        <v>-222156243</v>
      </c>
      <c r="H15" s="47">
        <v>-2464</v>
      </c>
      <c r="J15" s="47">
        <v>-222158707</v>
      </c>
      <c r="L15" s="47">
        <v>0.31</v>
      </c>
      <c r="N15" s="47">
        <v>147044860</v>
      </c>
      <c r="P15" s="47">
        <v>-1075156888</v>
      </c>
      <c r="R15" s="48">
        <v>-198436757</v>
      </c>
      <c r="T15" s="47">
        <f t="shared" si="0"/>
        <v>-1126548785</v>
      </c>
      <c r="V15" s="54">
        <f>T15/درآمد!$F$12</f>
        <v>-2.0425628885014802E-3</v>
      </c>
      <c r="X15" s="20"/>
    </row>
    <row r="16" spans="1:24" ht="18.75" x14ac:dyDescent="0.2">
      <c r="A16" s="115" t="s">
        <v>21</v>
      </c>
      <c r="B16" s="115"/>
      <c r="D16" s="47">
        <v>0</v>
      </c>
      <c r="F16" s="47">
        <v>-957927187</v>
      </c>
      <c r="H16" s="47">
        <v>1452984182</v>
      </c>
      <c r="J16" s="47">
        <v>495056995</v>
      </c>
      <c r="L16" s="47">
        <v>-0.69</v>
      </c>
      <c r="N16" s="47">
        <v>0</v>
      </c>
      <c r="P16" s="47">
        <v>801364318</v>
      </c>
      <c r="R16" s="48">
        <v>1484987781</v>
      </c>
      <c r="T16" s="47">
        <f t="shared" si="0"/>
        <v>2286352099</v>
      </c>
      <c r="V16" s="54">
        <f>T16/درآمد!$F$12</f>
        <v>4.1454200738096419E-3</v>
      </c>
      <c r="X16" s="20"/>
    </row>
    <row r="17" spans="1:24" ht="18.75" x14ac:dyDescent="0.2">
      <c r="A17" s="115" t="s">
        <v>23</v>
      </c>
      <c r="B17" s="115"/>
      <c r="D17" s="47">
        <v>0</v>
      </c>
      <c r="F17" s="47">
        <v>3102626327</v>
      </c>
      <c r="H17" s="47">
        <v>-1902</v>
      </c>
      <c r="J17" s="47">
        <v>3102624425</v>
      </c>
      <c r="L17" s="47">
        <v>-4.3499999999999996</v>
      </c>
      <c r="N17" s="47">
        <v>0</v>
      </c>
      <c r="P17" s="47">
        <v>2105989582</v>
      </c>
      <c r="R17" s="48">
        <v>-1381705648</v>
      </c>
      <c r="T17" s="47">
        <f t="shared" si="0"/>
        <v>724283934</v>
      </c>
      <c r="V17" s="54">
        <f>T17/درآمد!$F$12</f>
        <v>1.313210314568184E-3</v>
      </c>
      <c r="X17" s="20"/>
    </row>
    <row r="18" spans="1:24" ht="18.75" x14ac:dyDescent="0.2">
      <c r="A18" s="115" t="s">
        <v>59</v>
      </c>
      <c r="B18" s="115"/>
      <c r="D18" s="47">
        <v>0</v>
      </c>
      <c r="F18" s="47">
        <v>1077436939</v>
      </c>
      <c r="H18" s="47">
        <v>-2508545445</v>
      </c>
      <c r="J18" s="47">
        <v>-1431108506</v>
      </c>
      <c r="L18" s="47">
        <v>2</v>
      </c>
      <c r="N18" s="47">
        <v>2939425020</v>
      </c>
      <c r="P18" s="47">
        <v>-2628212320</v>
      </c>
      <c r="R18" s="48">
        <v>-2065089277</v>
      </c>
      <c r="T18" s="47">
        <f t="shared" si="0"/>
        <v>-1753876577</v>
      </c>
      <c r="V18" s="54">
        <f>T18/درآمد!$F$12</f>
        <v>-3.1799805342581848E-3</v>
      </c>
      <c r="X18" s="20"/>
    </row>
    <row r="19" spans="1:24" ht="18.75" x14ac:dyDescent="0.2">
      <c r="A19" s="115" t="s">
        <v>38</v>
      </c>
      <c r="B19" s="115"/>
      <c r="D19" s="47">
        <v>0</v>
      </c>
      <c r="F19" s="47">
        <v>53552844</v>
      </c>
      <c r="H19" s="47">
        <v>-398102731</v>
      </c>
      <c r="J19" s="47">
        <v>-344549887</v>
      </c>
      <c r="L19" s="47">
        <v>0.48</v>
      </c>
      <c r="N19" s="47">
        <v>1001142180</v>
      </c>
      <c r="P19" s="47">
        <v>-1303478429</v>
      </c>
      <c r="R19" s="48">
        <v>-494601510</v>
      </c>
      <c r="T19" s="47">
        <f t="shared" si="0"/>
        <v>-796937759</v>
      </c>
      <c r="V19" s="54">
        <f>T19/درآمد!$F$12</f>
        <v>-1.4449400795181156E-3</v>
      </c>
      <c r="X19" s="20"/>
    </row>
    <row r="20" spans="1:24" ht="18.75" x14ac:dyDescent="0.2">
      <c r="A20" s="115" t="s">
        <v>33</v>
      </c>
      <c r="B20" s="115"/>
      <c r="D20" s="47">
        <v>0</v>
      </c>
      <c r="F20" s="47">
        <v>0</v>
      </c>
      <c r="H20" s="47">
        <v>-6962997547</v>
      </c>
      <c r="J20" s="47">
        <v>-6962997547</v>
      </c>
      <c r="L20" s="47">
        <v>9.75</v>
      </c>
      <c r="N20" s="47">
        <v>2663356920</v>
      </c>
      <c r="P20" s="47">
        <v>0</v>
      </c>
      <c r="R20" s="48">
        <v>-10322596535</v>
      </c>
      <c r="T20" s="47">
        <f t="shared" si="0"/>
        <v>-7659239615</v>
      </c>
      <c r="V20" s="54">
        <f>T20/درآمد!$F$12</f>
        <v>-1.3887084873771681E-2</v>
      </c>
      <c r="X20" s="20"/>
    </row>
    <row r="21" spans="1:24" ht="18.75" x14ac:dyDescent="0.2">
      <c r="A21" s="115" t="s">
        <v>62</v>
      </c>
      <c r="B21" s="115"/>
      <c r="D21" s="47">
        <v>0</v>
      </c>
      <c r="F21" s="47">
        <v>-493907211</v>
      </c>
      <c r="H21" s="47">
        <v>0</v>
      </c>
      <c r="J21" s="47">
        <v>-493907211</v>
      </c>
      <c r="L21" s="47">
        <v>0.69</v>
      </c>
      <c r="N21" s="47">
        <v>544508000</v>
      </c>
      <c r="P21" s="47">
        <v>300223705</v>
      </c>
      <c r="R21" s="48">
        <v>-160107016</v>
      </c>
      <c r="T21" s="47">
        <f t="shared" si="0"/>
        <v>684624689</v>
      </c>
      <c r="V21" s="54">
        <f>T21/درآمد!$F$12</f>
        <v>1.2413035289042253E-3</v>
      </c>
      <c r="X21" s="20"/>
    </row>
    <row r="22" spans="1:24" ht="18.75" x14ac:dyDescent="0.2">
      <c r="A22" s="115" t="s">
        <v>134</v>
      </c>
      <c r="B22" s="115"/>
      <c r="D22" s="47">
        <v>0</v>
      </c>
      <c r="F22" s="47">
        <v>0</v>
      </c>
      <c r="H22" s="47">
        <v>0</v>
      </c>
      <c r="J22" s="47">
        <v>0</v>
      </c>
      <c r="L22" s="47">
        <v>0</v>
      </c>
      <c r="N22" s="47">
        <v>123325440</v>
      </c>
      <c r="P22" s="47">
        <v>0</v>
      </c>
      <c r="R22" s="48">
        <v>-375946750</v>
      </c>
      <c r="T22" s="47">
        <f t="shared" si="0"/>
        <v>-252621310</v>
      </c>
      <c r="V22" s="54">
        <f>T22/درآمد!$F$12</f>
        <v>-4.5803157352890657E-4</v>
      </c>
      <c r="X22" s="20"/>
    </row>
    <row r="23" spans="1:24" ht="18.75" x14ac:dyDescent="0.2">
      <c r="A23" s="115" t="s">
        <v>135</v>
      </c>
      <c r="B23" s="115"/>
      <c r="D23" s="47">
        <v>0</v>
      </c>
      <c r="F23" s="47">
        <v>0</v>
      </c>
      <c r="H23" s="47">
        <v>0</v>
      </c>
      <c r="J23" s="47">
        <v>0</v>
      </c>
      <c r="L23" s="47">
        <v>0</v>
      </c>
      <c r="N23" s="47">
        <v>56000000</v>
      </c>
      <c r="P23" s="47">
        <v>0</v>
      </c>
      <c r="R23" s="48">
        <v>63372075</v>
      </c>
      <c r="T23" s="47">
        <f t="shared" si="0"/>
        <v>119372075</v>
      </c>
      <c r="V23" s="54">
        <f>T23/درآمد!$F$12</f>
        <v>2.1643534089685725E-4</v>
      </c>
      <c r="X23" s="20"/>
    </row>
    <row r="24" spans="1:24" ht="18.75" x14ac:dyDescent="0.2">
      <c r="A24" s="115" t="s">
        <v>45</v>
      </c>
      <c r="B24" s="115"/>
      <c r="D24" s="47">
        <v>0</v>
      </c>
      <c r="F24" s="47">
        <v>-5033103603</v>
      </c>
      <c r="H24" s="47">
        <v>0</v>
      </c>
      <c r="J24" s="47">
        <v>-5033103603</v>
      </c>
      <c r="L24" s="47">
        <v>7.05</v>
      </c>
      <c r="N24" s="47">
        <v>0</v>
      </c>
      <c r="P24" s="47">
        <v>1290054845</v>
      </c>
      <c r="R24" s="48">
        <v>-353751835</v>
      </c>
      <c r="T24" s="47">
        <f t="shared" si="0"/>
        <v>936303010</v>
      </c>
      <c r="V24" s="54">
        <f>T24/درآمد!$F$12</f>
        <v>1.6976253546074618E-3</v>
      </c>
      <c r="X24" s="20"/>
    </row>
    <row r="25" spans="1:24" ht="18.75" x14ac:dyDescent="0.2">
      <c r="A25" s="115" t="s">
        <v>136</v>
      </c>
      <c r="B25" s="115"/>
      <c r="D25" s="47">
        <v>0</v>
      </c>
      <c r="F25" s="47">
        <v>0</v>
      </c>
      <c r="H25" s="47">
        <v>0</v>
      </c>
      <c r="J25" s="47">
        <v>0</v>
      </c>
      <c r="L25" s="47">
        <v>0</v>
      </c>
      <c r="N25" s="47">
        <v>0</v>
      </c>
      <c r="P25" s="47">
        <v>0</v>
      </c>
      <c r="R25" s="48">
        <v>-4888500</v>
      </c>
      <c r="T25" s="47">
        <f t="shared" si="0"/>
        <v>-4888500</v>
      </c>
      <c r="V25" s="54">
        <f>T25/درآمد!$F$12</f>
        <v>-8.8634143619794374E-6</v>
      </c>
      <c r="X25" s="20"/>
    </row>
    <row r="26" spans="1:24" ht="18.75" x14ac:dyDescent="0.2">
      <c r="A26" s="115" t="s">
        <v>65</v>
      </c>
      <c r="B26" s="115"/>
      <c r="D26" s="47">
        <v>801580264</v>
      </c>
      <c r="F26" s="47">
        <v>-2559547703</v>
      </c>
      <c r="H26" s="47">
        <v>0</v>
      </c>
      <c r="J26" s="47">
        <v>-1757967439</v>
      </c>
      <c r="L26" s="47">
        <v>2.46</v>
      </c>
      <c r="N26" s="47">
        <v>863620380</v>
      </c>
      <c r="P26" s="47">
        <v>-1551137819</v>
      </c>
      <c r="R26" s="48">
        <v>-4534795662</v>
      </c>
      <c r="T26" s="47">
        <f t="shared" si="0"/>
        <v>-5222313101</v>
      </c>
      <c r="V26" s="54">
        <f>T26/درآمد!$F$12</f>
        <v>-9.4686560176243783E-3</v>
      </c>
      <c r="W26" s="19"/>
      <c r="X26" s="20"/>
    </row>
    <row r="27" spans="1:24" ht="18.75" x14ac:dyDescent="0.2">
      <c r="A27" s="115" t="s">
        <v>137</v>
      </c>
      <c r="B27" s="115"/>
      <c r="D27" s="47">
        <v>0</v>
      </c>
      <c r="F27" s="47">
        <v>0</v>
      </c>
      <c r="H27" s="47">
        <v>0</v>
      </c>
      <c r="J27" s="47">
        <v>0</v>
      </c>
      <c r="L27" s="47">
        <v>0</v>
      </c>
      <c r="N27" s="47">
        <v>0</v>
      </c>
      <c r="P27" s="47">
        <v>0</v>
      </c>
      <c r="R27" s="48">
        <v>62918432</v>
      </c>
      <c r="T27" s="47">
        <f t="shared" si="0"/>
        <v>62918432</v>
      </c>
      <c r="V27" s="54">
        <f>T27/درآمد!$F$12</f>
        <v>1.1407837451611468E-4</v>
      </c>
      <c r="X27" s="20"/>
    </row>
    <row r="28" spans="1:24" ht="18.75" x14ac:dyDescent="0.2">
      <c r="A28" s="115" t="s">
        <v>55</v>
      </c>
      <c r="B28" s="115"/>
      <c r="D28" s="47">
        <v>0</v>
      </c>
      <c r="F28" s="47">
        <v>-201291903</v>
      </c>
      <c r="H28" s="47">
        <v>0</v>
      </c>
      <c r="J28" s="47">
        <v>-201291903</v>
      </c>
      <c r="L28" s="47">
        <v>0.28000000000000003</v>
      </c>
      <c r="N28" s="47">
        <v>0</v>
      </c>
      <c r="P28" s="47">
        <v>-54245405</v>
      </c>
      <c r="R28" s="48">
        <v>431115623</v>
      </c>
      <c r="T28" s="47">
        <f t="shared" si="0"/>
        <v>376870218</v>
      </c>
      <c r="V28" s="54">
        <f>T28/درآمد!$F$12</f>
        <v>6.8330917517101799E-4</v>
      </c>
      <c r="X28" s="20"/>
    </row>
    <row r="29" spans="1:24" ht="18.75" x14ac:dyDescent="0.2">
      <c r="A29" s="115" t="s">
        <v>71</v>
      </c>
      <c r="B29" s="115"/>
      <c r="D29" s="47">
        <v>0</v>
      </c>
      <c r="F29" s="47">
        <v>-858859200</v>
      </c>
      <c r="H29" s="47">
        <v>0</v>
      </c>
      <c r="J29" s="47">
        <v>-858859200</v>
      </c>
      <c r="L29" s="47">
        <v>1.2</v>
      </c>
      <c r="N29" s="47">
        <v>1992059938</v>
      </c>
      <c r="P29" s="47">
        <v>1050863007</v>
      </c>
      <c r="R29" s="48">
        <v>1674275638</v>
      </c>
      <c r="T29" s="47">
        <f t="shared" si="0"/>
        <v>4717198583</v>
      </c>
      <c r="V29" s="54">
        <f>T29/درآمد!$F$12</f>
        <v>8.5528251342684367E-3</v>
      </c>
      <c r="X29" s="20"/>
    </row>
    <row r="30" spans="1:24" ht="18.75" x14ac:dyDescent="0.2">
      <c r="A30" s="115" t="s">
        <v>64</v>
      </c>
      <c r="B30" s="115"/>
      <c r="D30" s="47">
        <v>0</v>
      </c>
      <c r="F30" s="47">
        <v>11814144994</v>
      </c>
      <c r="H30" s="47">
        <v>0</v>
      </c>
      <c r="J30" s="47">
        <v>11814144994</v>
      </c>
      <c r="L30" s="47">
        <v>-16.55</v>
      </c>
      <c r="N30" s="47">
        <v>21141618120</v>
      </c>
      <c r="P30" s="47">
        <v>56146140450</v>
      </c>
      <c r="R30" s="48">
        <v>3915230750</v>
      </c>
      <c r="T30" s="47">
        <f t="shared" si="0"/>
        <v>81202989320</v>
      </c>
      <c r="V30" s="54">
        <f>T30/درآمد!$F$12</f>
        <v>0.14723038596185964</v>
      </c>
      <c r="X30" s="20"/>
    </row>
    <row r="31" spans="1:24" ht="18.75" x14ac:dyDescent="0.2">
      <c r="A31" s="115" t="s">
        <v>138</v>
      </c>
      <c r="B31" s="115"/>
      <c r="D31" s="47">
        <v>0</v>
      </c>
      <c r="F31" s="47">
        <v>0</v>
      </c>
      <c r="H31" s="47">
        <v>0</v>
      </c>
      <c r="J31" s="47">
        <v>0</v>
      </c>
      <c r="L31" s="47">
        <v>0</v>
      </c>
      <c r="N31" s="47">
        <v>0</v>
      </c>
      <c r="P31" s="47">
        <v>0</v>
      </c>
      <c r="R31" s="48">
        <v>1322940250</v>
      </c>
      <c r="T31" s="47">
        <f t="shared" si="0"/>
        <v>1322940250</v>
      </c>
      <c r="V31" s="54">
        <f>T31/درآمد!$F$12</f>
        <v>2.3986432672375305E-3</v>
      </c>
      <c r="X31" s="20"/>
    </row>
    <row r="32" spans="1:24" ht="18.75" x14ac:dyDescent="0.2">
      <c r="A32" s="115" t="s">
        <v>139</v>
      </c>
      <c r="B32" s="115"/>
      <c r="D32" s="47">
        <v>0</v>
      </c>
      <c r="F32" s="47">
        <v>0</v>
      </c>
      <c r="H32" s="47">
        <v>0</v>
      </c>
      <c r="J32" s="47">
        <v>0</v>
      </c>
      <c r="L32" s="47">
        <v>0</v>
      </c>
      <c r="N32" s="47">
        <v>0</v>
      </c>
      <c r="P32" s="47">
        <v>0</v>
      </c>
      <c r="R32" s="48">
        <v>-114678204</v>
      </c>
      <c r="T32" s="47">
        <f t="shared" si="0"/>
        <v>-114678204</v>
      </c>
      <c r="V32" s="54">
        <f>T32/درآمد!$F$12</f>
        <v>-2.0792481136127806E-4</v>
      </c>
      <c r="X32" s="20"/>
    </row>
    <row r="33" spans="1:24" ht="18.75" x14ac:dyDescent="0.2">
      <c r="A33" s="115" t="s">
        <v>140</v>
      </c>
      <c r="B33" s="115"/>
      <c r="D33" s="47">
        <v>0</v>
      </c>
      <c r="F33" s="47">
        <v>0</v>
      </c>
      <c r="H33" s="47">
        <v>0</v>
      </c>
      <c r="J33" s="47">
        <v>0</v>
      </c>
      <c r="L33" s="47">
        <v>0</v>
      </c>
      <c r="N33" s="47">
        <v>0</v>
      </c>
      <c r="P33" s="47">
        <v>0</v>
      </c>
      <c r="R33" s="48">
        <v>3768595153</v>
      </c>
      <c r="T33" s="47">
        <f t="shared" si="0"/>
        <v>3768595153</v>
      </c>
      <c r="V33" s="54">
        <f>T33/درآمد!$F$12</f>
        <v>6.8328976994141959E-3</v>
      </c>
      <c r="X33" s="20"/>
    </row>
    <row r="34" spans="1:24" ht="18.75" x14ac:dyDescent="0.2">
      <c r="A34" s="115" t="s">
        <v>141</v>
      </c>
      <c r="B34" s="115"/>
      <c r="D34" s="47">
        <v>0</v>
      </c>
      <c r="F34" s="47">
        <v>0</v>
      </c>
      <c r="H34" s="47">
        <v>0</v>
      </c>
      <c r="J34" s="47">
        <v>0</v>
      </c>
      <c r="L34" s="47">
        <v>0</v>
      </c>
      <c r="N34" s="47">
        <v>147675150</v>
      </c>
      <c r="P34" s="47">
        <v>0</v>
      </c>
      <c r="R34" s="48">
        <v>443010773</v>
      </c>
      <c r="T34" s="47">
        <f t="shared" si="0"/>
        <v>590685923</v>
      </c>
      <c r="V34" s="54">
        <f>T34/درآمد!$F$12</f>
        <v>1.0709817108187133E-3</v>
      </c>
      <c r="X34" s="20"/>
    </row>
    <row r="35" spans="1:24" ht="18.75" x14ac:dyDescent="0.2">
      <c r="A35" s="115" t="s">
        <v>142</v>
      </c>
      <c r="B35" s="115"/>
      <c r="D35" s="47">
        <v>0</v>
      </c>
      <c r="F35" s="47">
        <v>0</v>
      </c>
      <c r="H35" s="47">
        <v>0</v>
      </c>
      <c r="J35" s="47">
        <v>0</v>
      </c>
      <c r="L35" s="47">
        <v>0</v>
      </c>
      <c r="N35" s="47">
        <v>2557254900</v>
      </c>
      <c r="P35" s="47">
        <v>0</v>
      </c>
      <c r="R35" s="48">
        <v>9440094607</v>
      </c>
      <c r="T35" s="47">
        <f t="shared" si="0"/>
        <v>11997349507</v>
      </c>
      <c r="V35" s="54">
        <f>T35/درآمد!$F$12</f>
        <v>2.1752578485431263E-2</v>
      </c>
      <c r="X35" s="20"/>
    </row>
    <row r="36" spans="1:24" ht="18.75" x14ac:dyDescent="0.2">
      <c r="A36" s="115" t="s">
        <v>143</v>
      </c>
      <c r="B36" s="115"/>
      <c r="D36" s="47">
        <v>0</v>
      </c>
      <c r="F36" s="47">
        <v>0</v>
      </c>
      <c r="H36" s="47">
        <v>0</v>
      </c>
      <c r="J36" s="47">
        <v>0</v>
      </c>
      <c r="L36" s="47">
        <v>0</v>
      </c>
      <c r="N36" s="47">
        <v>4354776</v>
      </c>
      <c r="P36" s="47">
        <v>0</v>
      </c>
      <c r="R36" s="48">
        <v>-308831129</v>
      </c>
      <c r="T36" s="47">
        <f t="shared" si="0"/>
        <v>-304476353</v>
      </c>
      <c r="V36" s="54">
        <f>T36/درآمد!$F$12</f>
        <v>-5.5205074768606345E-4</v>
      </c>
      <c r="X36" s="20"/>
    </row>
    <row r="37" spans="1:24" ht="18.75" x14ac:dyDescent="0.2">
      <c r="A37" s="115" t="s">
        <v>144</v>
      </c>
      <c r="B37" s="115"/>
      <c r="D37" s="47">
        <v>0</v>
      </c>
      <c r="F37" s="47">
        <v>0</v>
      </c>
      <c r="H37" s="47">
        <v>0</v>
      </c>
      <c r="J37" s="47">
        <v>0</v>
      </c>
      <c r="L37" s="47">
        <v>0</v>
      </c>
      <c r="N37" s="47">
        <v>0</v>
      </c>
      <c r="P37" s="47">
        <v>0</v>
      </c>
      <c r="R37" s="48">
        <v>-476069747</v>
      </c>
      <c r="T37" s="47">
        <f t="shared" si="0"/>
        <v>-476069747</v>
      </c>
      <c r="V37" s="54">
        <f>T37/درآمد!$F$12</f>
        <v>-8.6316936337602892E-4</v>
      </c>
      <c r="X37" s="20"/>
    </row>
    <row r="38" spans="1:24" ht="18.75" x14ac:dyDescent="0.2">
      <c r="A38" s="115" t="s">
        <v>145</v>
      </c>
      <c r="B38" s="115"/>
      <c r="D38" s="47">
        <v>0</v>
      </c>
      <c r="F38" s="47">
        <v>0</v>
      </c>
      <c r="H38" s="47">
        <v>0</v>
      </c>
      <c r="J38" s="47">
        <v>0</v>
      </c>
      <c r="L38" s="47">
        <v>0</v>
      </c>
      <c r="N38" s="47">
        <v>500000000</v>
      </c>
      <c r="P38" s="47">
        <v>0</v>
      </c>
      <c r="R38" s="48">
        <v>3072784399</v>
      </c>
      <c r="T38" s="47">
        <f t="shared" si="0"/>
        <v>3572784399</v>
      </c>
      <c r="V38" s="54">
        <f>T38/درآمد!$F$12</f>
        <v>6.4778702167030125E-3</v>
      </c>
      <c r="X38" s="20"/>
    </row>
    <row r="39" spans="1:24" ht="18.75" x14ac:dyDescent="0.2">
      <c r="A39" s="115" t="s">
        <v>146</v>
      </c>
      <c r="B39" s="115"/>
      <c r="D39" s="47">
        <v>0</v>
      </c>
      <c r="F39" s="47">
        <v>0</v>
      </c>
      <c r="H39" s="47">
        <v>0</v>
      </c>
      <c r="J39" s="47">
        <v>0</v>
      </c>
      <c r="L39" s="47">
        <v>0</v>
      </c>
      <c r="N39" s="47">
        <v>0</v>
      </c>
      <c r="P39" s="47">
        <v>0</v>
      </c>
      <c r="R39" s="48">
        <v>-812169217</v>
      </c>
      <c r="T39" s="47">
        <f t="shared" si="0"/>
        <v>-812169217</v>
      </c>
      <c r="V39" s="54">
        <f>T39/درآمد!$F$12</f>
        <v>-1.4725564697382417E-3</v>
      </c>
      <c r="X39" s="20"/>
    </row>
    <row r="40" spans="1:24" ht="18.75" x14ac:dyDescent="0.2">
      <c r="A40" s="115" t="s">
        <v>147</v>
      </c>
      <c r="B40" s="115"/>
      <c r="D40" s="47">
        <v>0</v>
      </c>
      <c r="F40" s="47">
        <v>0</v>
      </c>
      <c r="H40" s="47">
        <v>0</v>
      </c>
      <c r="J40" s="47">
        <v>0</v>
      </c>
      <c r="L40" s="47">
        <v>0</v>
      </c>
      <c r="N40" s="47">
        <v>0</v>
      </c>
      <c r="P40" s="47">
        <v>0</v>
      </c>
      <c r="R40" s="48">
        <v>88839999</v>
      </c>
      <c r="T40" s="47">
        <f t="shared" si="0"/>
        <v>88839999</v>
      </c>
      <c r="V40" s="54">
        <f>T40/درآمد!$F$12</f>
        <v>1.6107716539937381E-4</v>
      </c>
      <c r="X40" s="20"/>
    </row>
    <row r="41" spans="1:24" ht="18.75" x14ac:dyDescent="0.2">
      <c r="A41" s="115" t="s">
        <v>35</v>
      </c>
      <c r="B41" s="115"/>
      <c r="D41" s="47">
        <v>0</v>
      </c>
      <c r="F41" s="47">
        <v>19360765533</v>
      </c>
      <c r="H41" s="47">
        <v>0</v>
      </c>
      <c r="J41" s="47">
        <v>19360765533</v>
      </c>
      <c r="L41" s="47">
        <v>-27.11</v>
      </c>
      <c r="N41" s="47">
        <v>15644040000</v>
      </c>
      <c r="P41" s="47">
        <v>98372087117</v>
      </c>
      <c r="R41" s="48">
        <v>6782132730</v>
      </c>
      <c r="T41" s="47">
        <f t="shared" si="0"/>
        <v>120798259847</v>
      </c>
      <c r="V41" s="54">
        <f>T41/درآمد!$F$12</f>
        <v>0.21902117852716044</v>
      </c>
      <c r="X41" s="20"/>
    </row>
    <row r="42" spans="1:24" ht="18.75" x14ac:dyDescent="0.2">
      <c r="A42" s="115" t="s">
        <v>148</v>
      </c>
      <c r="B42" s="115"/>
      <c r="D42" s="47">
        <v>0</v>
      </c>
      <c r="F42" s="47">
        <v>0</v>
      </c>
      <c r="H42" s="47">
        <v>0</v>
      </c>
      <c r="J42" s="47">
        <v>0</v>
      </c>
      <c r="L42" s="47">
        <v>0</v>
      </c>
      <c r="N42" s="47">
        <v>0</v>
      </c>
      <c r="P42" s="47">
        <v>0</v>
      </c>
      <c r="R42" s="48">
        <v>177533499</v>
      </c>
      <c r="T42" s="47">
        <f t="shared" si="0"/>
        <v>177533499</v>
      </c>
      <c r="V42" s="54">
        <f>T42/درآمد!$F$12</f>
        <v>3.21888711213882E-4</v>
      </c>
      <c r="X42" s="20"/>
    </row>
    <row r="43" spans="1:24" ht="18.75" x14ac:dyDescent="0.2">
      <c r="A43" s="115" t="s">
        <v>149</v>
      </c>
      <c r="B43" s="115"/>
      <c r="D43" s="47">
        <v>0</v>
      </c>
      <c r="F43" s="47">
        <v>0</v>
      </c>
      <c r="H43" s="47">
        <v>0</v>
      </c>
      <c r="J43" s="47">
        <v>0</v>
      </c>
      <c r="L43" s="47">
        <v>0</v>
      </c>
      <c r="N43" s="47">
        <v>0</v>
      </c>
      <c r="P43" s="47">
        <v>0</v>
      </c>
      <c r="R43" s="48">
        <v>98781518</v>
      </c>
      <c r="T43" s="47">
        <f t="shared" si="0"/>
        <v>98781518</v>
      </c>
      <c r="V43" s="54">
        <f>T43/درآمد!$F$12</f>
        <v>1.7910228604670766E-4</v>
      </c>
      <c r="X43" s="20"/>
    </row>
    <row r="44" spans="1:24" ht="18.75" x14ac:dyDescent="0.2">
      <c r="A44" s="115" t="s">
        <v>150</v>
      </c>
      <c r="B44" s="115"/>
      <c r="D44" s="47">
        <v>0</v>
      </c>
      <c r="F44" s="47">
        <v>0</v>
      </c>
      <c r="H44" s="47">
        <v>0</v>
      </c>
      <c r="J44" s="47">
        <v>0</v>
      </c>
      <c r="L44" s="47">
        <v>0</v>
      </c>
      <c r="N44" s="47">
        <v>1078800000</v>
      </c>
      <c r="P44" s="47">
        <v>0</v>
      </c>
      <c r="R44" s="48">
        <v>7254484417</v>
      </c>
      <c r="T44" s="47">
        <f t="shared" si="0"/>
        <v>8333284417</v>
      </c>
      <c r="V44" s="54">
        <f>T44/درآمد!$F$12</f>
        <v>1.5109205847212284E-2</v>
      </c>
      <c r="X44" s="20"/>
    </row>
    <row r="45" spans="1:24" ht="18.75" x14ac:dyDescent="0.2">
      <c r="A45" s="115" t="s">
        <v>151</v>
      </c>
      <c r="B45" s="115"/>
      <c r="D45" s="47">
        <v>0</v>
      </c>
      <c r="F45" s="47">
        <v>0</v>
      </c>
      <c r="H45" s="47">
        <v>0</v>
      </c>
      <c r="J45" s="47">
        <v>0</v>
      </c>
      <c r="L45" s="47">
        <v>0</v>
      </c>
      <c r="N45" s="47">
        <v>0</v>
      </c>
      <c r="P45" s="47">
        <v>0</v>
      </c>
      <c r="R45" s="48">
        <v>0</v>
      </c>
      <c r="T45" s="47">
        <f t="shared" si="0"/>
        <v>0</v>
      </c>
      <c r="V45" s="54">
        <f>T45/درآمد!$F$12</f>
        <v>0</v>
      </c>
      <c r="X45" s="20"/>
    </row>
    <row r="46" spans="1:24" ht="18.75" x14ac:dyDescent="0.2">
      <c r="A46" s="115" t="s">
        <v>152</v>
      </c>
      <c r="B46" s="115"/>
      <c r="D46" s="47">
        <v>0</v>
      </c>
      <c r="F46" s="47">
        <v>0</v>
      </c>
      <c r="H46" s="47">
        <v>0</v>
      </c>
      <c r="J46" s="47">
        <v>0</v>
      </c>
      <c r="L46" s="47">
        <v>0</v>
      </c>
      <c r="N46" s="47">
        <v>1221512600</v>
      </c>
      <c r="P46" s="47">
        <v>0</v>
      </c>
      <c r="R46" s="48">
        <v>-4086514423</v>
      </c>
      <c r="T46" s="47">
        <f t="shared" si="0"/>
        <v>-2865001823</v>
      </c>
      <c r="V46" s="54">
        <f>T46/درآمد!$F$12</f>
        <v>-5.1945787675310362E-3</v>
      </c>
      <c r="X46" s="20"/>
    </row>
    <row r="47" spans="1:24" ht="18.75" x14ac:dyDescent="0.2">
      <c r="A47" s="115" t="s">
        <v>153</v>
      </c>
      <c r="B47" s="115"/>
      <c r="D47" s="47">
        <v>0</v>
      </c>
      <c r="F47" s="47">
        <v>0</v>
      </c>
      <c r="H47" s="47">
        <v>0</v>
      </c>
      <c r="J47" s="47">
        <v>0</v>
      </c>
      <c r="L47" s="47">
        <v>0</v>
      </c>
      <c r="N47" s="47">
        <v>0</v>
      </c>
      <c r="P47" s="47">
        <v>0</v>
      </c>
      <c r="R47" s="48">
        <v>5277197647</v>
      </c>
      <c r="T47" s="47">
        <f t="shared" si="0"/>
        <v>5277197647</v>
      </c>
      <c r="V47" s="54">
        <f>T47/درآمد!$F$12</f>
        <v>9.5681680301572865E-3</v>
      </c>
      <c r="X47" s="20"/>
    </row>
    <row r="48" spans="1:24" ht="18.75" x14ac:dyDescent="0.2">
      <c r="A48" s="115" t="s">
        <v>32</v>
      </c>
      <c r="B48" s="115"/>
      <c r="D48" s="47">
        <v>0</v>
      </c>
      <c r="F48" s="47">
        <v>-5903206929</v>
      </c>
      <c r="H48" s="47">
        <v>0</v>
      </c>
      <c r="J48" s="47">
        <v>-5903206929</v>
      </c>
      <c r="L48" s="47">
        <v>8.27</v>
      </c>
      <c r="N48" s="47">
        <v>0</v>
      </c>
      <c r="P48" s="47">
        <v>4885150969</v>
      </c>
      <c r="R48" s="48">
        <v>1896244828</v>
      </c>
      <c r="T48" s="47">
        <f t="shared" si="0"/>
        <v>6781395797</v>
      </c>
      <c r="V48" s="54">
        <f>T48/درآمد!$F$12</f>
        <v>1.2295452777211169E-2</v>
      </c>
      <c r="X48" s="20"/>
    </row>
    <row r="49" spans="1:24" ht="18.75" x14ac:dyDescent="0.2">
      <c r="A49" s="115" t="s">
        <v>154</v>
      </c>
      <c r="B49" s="115"/>
      <c r="D49" s="47">
        <v>0</v>
      </c>
      <c r="F49" s="47">
        <v>0</v>
      </c>
      <c r="H49" s="47">
        <v>0</v>
      </c>
      <c r="J49" s="47">
        <v>0</v>
      </c>
      <c r="L49" s="47">
        <v>0</v>
      </c>
      <c r="N49" s="47">
        <v>0</v>
      </c>
      <c r="P49" s="47">
        <v>0</v>
      </c>
      <c r="R49" s="48">
        <v>-304368368</v>
      </c>
      <c r="T49" s="47">
        <f t="shared" si="0"/>
        <v>-304368368</v>
      </c>
      <c r="V49" s="54">
        <f>T49/درآمد!$F$12</f>
        <v>-5.5185495842557898E-4</v>
      </c>
      <c r="X49" s="20"/>
    </row>
    <row r="50" spans="1:24" ht="18.75" x14ac:dyDescent="0.2">
      <c r="A50" s="115" t="s">
        <v>155</v>
      </c>
      <c r="B50" s="115"/>
      <c r="D50" s="47">
        <v>0</v>
      </c>
      <c r="F50" s="47">
        <v>0</v>
      </c>
      <c r="H50" s="47">
        <v>0</v>
      </c>
      <c r="J50" s="47">
        <v>0</v>
      </c>
      <c r="L50" s="47">
        <v>0</v>
      </c>
      <c r="N50" s="47">
        <v>0</v>
      </c>
      <c r="P50" s="47">
        <v>0</v>
      </c>
      <c r="R50" s="48">
        <v>18747647</v>
      </c>
      <c r="T50" s="47">
        <f t="shared" si="0"/>
        <v>18747647</v>
      </c>
      <c r="V50" s="54">
        <f>T50/درآمد!$F$12</f>
        <v>3.3991646450469618E-5</v>
      </c>
      <c r="X50" s="20"/>
    </row>
    <row r="51" spans="1:24" ht="18.75" x14ac:dyDescent="0.2">
      <c r="A51" s="115" t="s">
        <v>156</v>
      </c>
      <c r="B51" s="115"/>
      <c r="D51" s="47">
        <v>0</v>
      </c>
      <c r="F51" s="47">
        <v>0</v>
      </c>
      <c r="H51" s="47">
        <v>0</v>
      </c>
      <c r="J51" s="47">
        <v>0</v>
      </c>
      <c r="L51" s="47">
        <v>0</v>
      </c>
      <c r="N51" s="47">
        <v>0</v>
      </c>
      <c r="P51" s="47">
        <v>0</v>
      </c>
      <c r="R51" s="48">
        <v>89349000</v>
      </c>
      <c r="T51" s="47">
        <f t="shared" si="0"/>
        <v>89349000</v>
      </c>
      <c r="V51" s="54">
        <f>T51/درآمد!$F$12</f>
        <v>1.620000429228804E-4</v>
      </c>
      <c r="X51" s="20"/>
    </row>
    <row r="52" spans="1:24" ht="18.75" x14ac:dyDescent="0.2">
      <c r="A52" s="115" t="s">
        <v>157</v>
      </c>
      <c r="B52" s="115"/>
      <c r="D52" s="47">
        <v>0</v>
      </c>
      <c r="F52" s="47">
        <v>0</v>
      </c>
      <c r="H52" s="47">
        <v>0</v>
      </c>
      <c r="J52" s="47">
        <v>0</v>
      </c>
      <c r="L52" s="47">
        <v>0</v>
      </c>
      <c r="N52" s="47">
        <v>0</v>
      </c>
      <c r="P52" s="47">
        <v>0</v>
      </c>
      <c r="R52" s="48">
        <v>25404260</v>
      </c>
      <c r="T52" s="47">
        <f t="shared" si="0"/>
        <v>25404260</v>
      </c>
      <c r="V52" s="54">
        <f>T52/درآمد!$F$12</f>
        <v>4.6060853623700469E-5</v>
      </c>
      <c r="X52" s="20"/>
    </row>
    <row r="53" spans="1:24" ht="18.75" x14ac:dyDescent="0.2">
      <c r="A53" s="115" t="s">
        <v>39</v>
      </c>
      <c r="B53" s="115"/>
      <c r="D53" s="47">
        <v>0</v>
      </c>
      <c r="F53" s="47">
        <v>-140561683</v>
      </c>
      <c r="H53" s="47">
        <v>0</v>
      </c>
      <c r="J53" s="47">
        <v>-140561683</v>
      </c>
      <c r="L53" s="47">
        <v>0.2</v>
      </c>
      <c r="N53" s="47">
        <v>280000000</v>
      </c>
      <c r="P53" s="47">
        <v>-2669800175</v>
      </c>
      <c r="R53" s="48">
        <v>-2050277547</v>
      </c>
      <c r="T53" s="47">
        <f t="shared" si="0"/>
        <v>-4440077722</v>
      </c>
      <c r="V53" s="54">
        <f>T53/درآمد!$F$12</f>
        <v>-8.05037304888611E-3</v>
      </c>
      <c r="W53" s="16"/>
      <c r="X53" s="20"/>
    </row>
    <row r="54" spans="1:24" ht="18.75" x14ac:dyDescent="0.2">
      <c r="A54" s="115" t="s">
        <v>158</v>
      </c>
      <c r="B54" s="115"/>
      <c r="D54" s="47">
        <v>0</v>
      </c>
      <c r="F54" s="47">
        <v>0</v>
      </c>
      <c r="H54" s="47">
        <v>0</v>
      </c>
      <c r="J54" s="47">
        <v>0</v>
      </c>
      <c r="L54" s="47">
        <v>0</v>
      </c>
      <c r="N54" s="47">
        <v>0</v>
      </c>
      <c r="P54" s="47">
        <v>0</v>
      </c>
      <c r="R54" s="48">
        <v>20930004</v>
      </c>
      <c r="T54" s="47">
        <f t="shared" si="0"/>
        <v>20930004</v>
      </c>
      <c r="V54" s="54">
        <f>T54/درآمد!$F$12</f>
        <v>3.7948511414521242E-5</v>
      </c>
      <c r="X54" s="20"/>
    </row>
    <row r="55" spans="1:24" ht="18.75" x14ac:dyDescent="0.2">
      <c r="A55" s="115" t="s">
        <v>159</v>
      </c>
      <c r="B55" s="115"/>
      <c r="D55" s="47">
        <v>0</v>
      </c>
      <c r="F55" s="47">
        <v>0</v>
      </c>
      <c r="H55" s="47">
        <v>0</v>
      </c>
      <c r="J55" s="47">
        <v>0</v>
      </c>
      <c r="L55" s="47">
        <v>0</v>
      </c>
      <c r="N55" s="47">
        <v>1924831540</v>
      </c>
      <c r="P55" s="47">
        <v>0</v>
      </c>
      <c r="R55" s="48">
        <v>-8841605329</v>
      </c>
      <c r="T55" s="47">
        <f t="shared" si="0"/>
        <v>-6916773789</v>
      </c>
      <c r="V55" s="54">
        <f>T55/درآمد!$F$12</f>
        <v>-1.25409086918248E-2</v>
      </c>
      <c r="X55" s="20"/>
    </row>
    <row r="56" spans="1:24" ht="18.75" x14ac:dyDescent="0.2">
      <c r="A56" s="115" t="s">
        <v>160</v>
      </c>
      <c r="B56" s="115"/>
      <c r="D56" s="47">
        <v>0</v>
      </c>
      <c r="F56" s="47">
        <v>0</v>
      </c>
      <c r="H56" s="47">
        <v>0</v>
      </c>
      <c r="J56" s="47">
        <v>0</v>
      </c>
      <c r="L56" s="47">
        <v>0</v>
      </c>
      <c r="N56" s="47">
        <v>0</v>
      </c>
      <c r="P56" s="47">
        <v>0</v>
      </c>
      <c r="R56" s="48">
        <v>-119815339</v>
      </c>
      <c r="T56" s="47">
        <f t="shared" si="0"/>
        <v>-119815339</v>
      </c>
      <c r="V56" s="54">
        <f>T56/درآمد!$F$12</f>
        <v>-2.1723902965695716E-4</v>
      </c>
      <c r="X56" s="20"/>
    </row>
    <row r="57" spans="1:24" ht="18.75" x14ac:dyDescent="0.2">
      <c r="A57" s="115" t="s">
        <v>161</v>
      </c>
      <c r="B57" s="115"/>
      <c r="D57" s="47">
        <v>0</v>
      </c>
      <c r="F57" s="47">
        <v>0</v>
      </c>
      <c r="H57" s="47">
        <v>0</v>
      </c>
      <c r="J57" s="47">
        <v>0</v>
      </c>
      <c r="L57" s="47">
        <v>0</v>
      </c>
      <c r="N57" s="47">
        <v>0</v>
      </c>
      <c r="P57" s="47">
        <v>0</v>
      </c>
      <c r="R57" s="48">
        <v>-5159697805</v>
      </c>
      <c r="T57" s="47">
        <f t="shared" si="0"/>
        <v>-5159697805</v>
      </c>
      <c r="V57" s="54">
        <f>T57/درآمد!$F$12</f>
        <v>-9.3551272636413583E-3</v>
      </c>
      <c r="X57" s="20"/>
    </row>
    <row r="58" spans="1:24" ht="18.75" x14ac:dyDescent="0.2">
      <c r="A58" s="115" t="s">
        <v>73</v>
      </c>
      <c r="B58" s="115"/>
      <c r="D58" s="47">
        <v>0</v>
      </c>
      <c r="F58" s="47">
        <v>-5160314407</v>
      </c>
      <c r="H58" s="47">
        <v>0</v>
      </c>
      <c r="J58" s="47">
        <v>-5160314407</v>
      </c>
      <c r="L58" s="47">
        <v>7.23</v>
      </c>
      <c r="N58" s="47">
        <v>17680270080</v>
      </c>
      <c r="P58" s="47">
        <v>-735345703</v>
      </c>
      <c r="R58" s="48">
        <v>21145057020</v>
      </c>
      <c r="T58" s="47">
        <f t="shared" si="0"/>
        <v>38089981397</v>
      </c>
      <c r="V58" s="54">
        <f>T58/درآمد!$F$12</f>
        <v>6.9061529745668288E-2</v>
      </c>
      <c r="X58" s="20"/>
    </row>
    <row r="59" spans="1:24" ht="18.75" x14ac:dyDescent="0.2">
      <c r="A59" s="115" t="s">
        <v>162</v>
      </c>
      <c r="B59" s="115"/>
      <c r="D59" s="47">
        <v>0</v>
      </c>
      <c r="F59" s="47">
        <v>0</v>
      </c>
      <c r="H59" s="47">
        <v>0</v>
      </c>
      <c r="J59" s="47">
        <v>0</v>
      </c>
      <c r="L59" s="47">
        <v>0</v>
      </c>
      <c r="N59" s="47">
        <v>0</v>
      </c>
      <c r="P59" s="47">
        <v>0</v>
      </c>
      <c r="R59" s="48">
        <v>638296412</v>
      </c>
      <c r="T59" s="47">
        <f t="shared" si="0"/>
        <v>638296412</v>
      </c>
      <c r="V59" s="54">
        <f>T59/درآمد!$F$12</f>
        <v>1.1573050189875717E-3</v>
      </c>
      <c r="X59" s="20"/>
    </row>
    <row r="60" spans="1:24" ht="18.75" x14ac:dyDescent="0.2">
      <c r="A60" s="115" t="s">
        <v>36</v>
      </c>
      <c r="B60" s="115"/>
      <c r="D60" s="47">
        <v>0</v>
      </c>
      <c r="F60" s="47">
        <v>-3788034724</v>
      </c>
      <c r="H60" s="47">
        <v>0</v>
      </c>
      <c r="J60" s="47">
        <v>-3788034724</v>
      </c>
      <c r="L60" s="47">
        <v>5.3</v>
      </c>
      <c r="N60" s="47">
        <v>12939650232</v>
      </c>
      <c r="P60" s="47">
        <v>18697091183</v>
      </c>
      <c r="R60" s="48">
        <v>13360188698</v>
      </c>
      <c r="T60" s="47">
        <f t="shared" si="0"/>
        <v>44996930113</v>
      </c>
      <c r="V60" s="54">
        <f>T60/درآمد!$F$12</f>
        <v>8.158462444687517E-2</v>
      </c>
      <c r="X60" s="20"/>
    </row>
    <row r="61" spans="1:24" ht="18.75" x14ac:dyDescent="0.2">
      <c r="A61" s="115" t="s">
        <v>37</v>
      </c>
      <c r="B61" s="115"/>
      <c r="D61" s="47">
        <v>0</v>
      </c>
      <c r="F61" s="47">
        <v>6463675610</v>
      </c>
      <c r="H61" s="47">
        <v>0</v>
      </c>
      <c r="J61" s="47">
        <v>6463675610</v>
      </c>
      <c r="L61" s="47">
        <v>-9.0500000000000007</v>
      </c>
      <c r="N61" s="47">
        <v>2744728000</v>
      </c>
      <c r="P61" s="47">
        <v>32125133958</v>
      </c>
      <c r="R61" s="48">
        <v>551642794</v>
      </c>
      <c r="T61" s="47">
        <f t="shared" si="0"/>
        <v>35421504752</v>
      </c>
      <c r="V61" s="54">
        <f>T61/درآمد!$F$12</f>
        <v>6.4223273793965363E-2</v>
      </c>
      <c r="X61" s="20"/>
    </row>
    <row r="62" spans="1:24" ht="18.75" x14ac:dyDescent="0.2">
      <c r="A62" s="115" t="s">
        <v>70</v>
      </c>
      <c r="B62" s="115"/>
      <c r="D62" s="47">
        <v>0</v>
      </c>
      <c r="F62" s="47">
        <v>-3849949685</v>
      </c>
      <c r="H62" s="47">
        <v>0</v>
      </c>
      <c r="J62" s="47">
        <v>-3849949685</v>
      </c>
      <c r="L62" s="47">
        <v>5.39</v>
      </c>
      <c r="N62" s="47">
        <v>1452372750</v>
      </c>
      <c r="P62" s="47">
        <v>1833282712</v>
      </c>
      <c r="R62" s="48">
        <v>504636494</v>
      </c>
      <c r="T62" s="47">
        <f t="shared" si="0"/>
        <v>3790291956</v>
      </c>
      <c r="V62" s="54">
        <f>T62/درآمد!$F$12</f>
        <v>6.8722365058618258E-3</v>
      </c>
      <c r="X62" s="20"/>
    </row>
    <row r="63" spans="1:24" ht="18.75" x14ac:dyDescent="0.2">
      <c r="A63" s="115" t="s">
        <v>72</v>
      </c>
      <c r="B63" s="115"/>
      <c r="D63" s="47">
        <v>0</v>
      </c>
      <c r="F63" s="47">
        <v>134772245</v>
      </c>
      <c r="H63" s="47">
        <v>0</v>
      </c>
      <c r="J63" s="47">
        <v>134772245</v>
      </c>
      <c r="L63" s="47">
        <v>-0.19</v>
      </c>
      <c r="N63" s="47">
        <v>0</v>
      </c>
      <c r="P63" s="47">
        <v>272976050</v>
      </c>
      <c r="R63" s="48">
        <v>78731703</v>
      </c>
      <c r="T63" s="47">
        <f t="shared" si="0"/>
        <v>351707753</v>
      </c>
      <c r="V63" s="54">
        <f>T63/درآمد!$F$12</f>
        <v>6.3768672377206034E-4</v>
      </c>
      <c r="X63" s="20"/>
    </row>
    <row r="64" spans="1:24" ht="18.75" x14ac:dyDescent="0.2">
      <c r="A64" s="115" t="s">
        <v>41</v>
      </c>
      <c r="B64" s="115"/>
      <c r="D64" s="47">
        <v>1166979021</v>
      </c>
      <c r="F64" s="47">
        <v>-1235616575</v>
      </c>
      <c r="H64" s="47">
        <v>0</v>
      </c>
      <c r="J64" s="47">
        <v>-68637554</v>
      </c>
      <c r="L64" s="47">
        <v>0.1</v>
      </c>
      <c r="N64" s="47">
        <v>1257300000</v>
      </c>
      <c r="P64" s="47">
        <v>1632150800</v>
      </c>
      <c r="R64" s="48">
        <v>3812442594</v>
      </c>
      <c r="T64" s="47">
        <f t="shared" si="0"/>
        <v>6701893394</v>
      </c>
      <c r="V64" s="54">
        <f>T64/درآمد!$F$12</f>
        <v>1.2151305750400883E-2</v>
      </c>
      <c r="W64" s="20"/>
      <c r="X64" s="20"/>
    </row>
    <row r="65" spans="1:24" ht="18.75" x14ac:dyDescent="0.2">
      <c r="A65" s="115" t="s">
        <v>163</v>
      </c>
      <c r="B65" s="115"/>
      <c r="D65" s="47">
        <v>0</v>
      </c>
      <c r="F65" s="47">
        <v>0</v>
      </c>
      <c r="H65" s="47">
        <v>0</v>
      </c>
      <c r="J65" s="47">
        <v>0</v>
      </c>
      <c r="L65" s="47">
        <v>0</v>
      </c>
      <c r="N65" s="47">
        <v>0</v>
      </c>
      <c r="P65" s="47">
        <v>0</v>
      </c>
      <c r="R65" s="48">
        <v>-155610777</v>
      </c>
      <c r="T65" s="47">
        <f t="shared" si="0"/>
        <v>-155610777</v>
      </c>
      <c r="V65" s="54">
        <f>T65/درآمد!$F$12</f>
        <v>-2.8214028756071998E-4</v>
      </c>
      <c r="X65" s="20"/>
    </row>
    <row r="66" spans="1:24" ht="18.75" x14ac:dyDescent="0.2">
      <c r="A66" s="115" t="s">
        <v>164</v>
      </c>
      <c r="B66" s="115"/>
      <c r="D66" s="47">
        <v>0</v>
      </c>
      <c r="F66" s="47">
        <v>0</v>
      </c>
      <c r="H66" s="47">
        <v>0</v>
      </c>
      <c r="J66" s="47">
        <v>0</v>
      </c>
      <c r="L66" s="47">
        <v>0</v>
      </c>
      <c r="N66" s="47">
        <v>737500000</v>
      </c>
      <c r="P66" s="47">
        <v>0</v>
      </c>
      <c r="R66" s="48">
        <v>510459295</v>
      </c>
      <c r="T66" s="47">
        <f t="shared" si="0"/>
        <v>1247959295</v>
      </c>
      <c r="V66" s="54">
        <f>T66/درآمد!$F$12</f>
        <v>2.2626941471757664E-3</v>
      </c>
      <c r="X66" s="20"/>
    </row>
    <row r="67" spans="1:24" ht="18.75" x14ac:dyDescent="0.2">
      <c r="A67" s="115" t="s">
        <v>165</v>
      </c>
      <c r="B67" s="115"/>
      <c r="D67" s="47">
        <v>0</v>
      </c>
      <c r="F67" s="47">
        <v>0</v>
      </c>
      <c r="H67" s="47">
        <v>0</v>
      </c>
      <c r="J67" s="47">
        <v>0</v>
      </c>
      <c r="L67" s="47">
        <v>0</v>
      </c>
      <c r="N67" s="47">
        <v>234028500</v>
      </c>
      <c r="P67" s="47">
        <v>0</v>
      </c>
      <c r="R67" s="48">
        <v>727498376</v>
      </c>
      <c r="T67" s="47">
        <f t="shared" si="0"/>
        <v>961526876</v>
      </c>
      <c r="V67" s="54">
        <f>T67/درآمد!$F$12</f>
        <v>1.7433591331016921E-3</v>
      </c>
      <c r="X67" s="20"/>
    </row>
    <row r="68" spans="1:24" ht="18.75" x14ac:dyDescent="0.2">
      <c r="A68" s="115" t="s">
        <v>166</v>
      </c>
      <c r="B68" s="115"/>
      <c r="D68" s="47">
        <v>0</v>
      </c>
      <c r="F68" s="47">
        <v>0</v>
      </c>
      <c r="H68" s="47">
        <v>0</v>
      </c>
      <c r="J68" s="47">
        <v>0</v>
      </c>
      <c r="L68" s="47">
        <v>0</v>
      </c>
      <c r="N68" s="47">
        <v>28255552</v>
      </c>
      <c r="P68" s="47">
        <v>0</v>
      </c>
      <c r="R68" s="48">
        <v>2378243639</v>
      </c>
      <c r="T68" s="47">
        <f t="shared" si="0"/>
        <v>2406499191</v>
      </c>
      <c r="V68" s="54">
        <f>T68/درآمد!$F$12</f>
        <v>4.363260609921509E-3</v>
      </c>
      <c r="X68" s="20"/>
    </row>
    <row r="69" spans="1:24" ht="18.75" x14ac:dyDescent="0.2">
      <c r="A69" s="115" t="s">
        <v>67</v>
      </c>
      <c r="B69" s="115"/>
      <c r="D69" s="47">
        <v>0</v>
      </c>
      <c r="F69" s="47">
        <v>-7857076012</v>
      </c>
      <c r="H69" s="47">
        <v>0</v>
      </c>
      <c r="J69" s="47">
        <v>-7857076012</v>
      </c>
      <c r="L69" s="47">
        <v>11</v>
      </c>
      <c r="N69" s="47">
        <v>4362210000</v>
      </c>
      <c r="P69" s="47">
        <v>-1050911578</v>
      </c>
      <c r="R69" s="48">
        <v>-1993306033</v>
      </c>
      <c r="T69" s="47">
        <f t="shared" si="0"/>
        <v>1317992389</v>
      </c>
      <c r="V69" s="54">
        <f>T69/درآمد!$F$12</f>
        <v>2.3896722245355813E-3</v>
      </c>
      <c r="X69" s="20"/>
    </row>
    <row r="70" spans="1:24" ht="18.75" x14ac:dyDescent="0.2">
      <c r="A70" s="115" t="s">
        <v>167</v>
      </c>
      <c r="B70" s="115"/>
      <c r="D70" s="47">
        <v>0</v>
      </c>
      <c r="F70" s="47">
        <v>0</v>
      </c>
      <c r="H70" s="47">
        <v>0</v>
      </c>
      <c r="J70" s="47">
        <v>0</v>
      </c>
      <c r="L70" s="47">
        <v>0</v>
      </c>
      <c r="N70" s="47">
        <v>0</v>
      </c>
      <c r="P70" s="47">
        <v>0</v>
      </c>
      <c r="R70" s="48">
        <v>-1540156804</v>
      </c>
      <c r="T70" s="47">
        <f t="shared" si="0"/>
        <v>-1540156804</v>
      </c>
      <c r="V70" s="54">
        <f>T70/درآمد!$F$12</f>
        <v>-2.7924819343917253E-3</v>
      </c>
      <c r="X70" s="20"/>
    </row>
    <row r="71" spans="1:24" ht="18.75" x14ac:dyDescent="0.2">
      <c r="A71" s="115" t="s">
        <v>168</v>
      </c>
      <c r="B71" s="115"/>
      <c r="D71" s="47">
        <v>0</v>
      </c>
      <c r="F71" s="47">
        <v>0</v>
      </c>
      <c r="H71" s="47">
        <v>0</v>
      </c>
      <c r="J71" s="47">
        <v>0</v>
      </c>
      <c r="L71" s="47">
        <v>0</v>
      </c>
      <c r="N71" s="47">
        <v>0</v>
      </c>
      <c r="P71" s="47">
        <v>0</v>
      </c>
      <c r="R71" s="48">
        <v>-1153491556</v>
      </c>
      <c r="T71" s="47">
        <f t="shared" si="0"/>
        <v>-1153491556</v>
      </c>
      <c r="V71" s="54">
        <f>T71/درآمد!$F$12</f>
        <v>-2.0914132400270857E-3</v>
      </c>
      <c r="X71" s="20"/>
    </row>
    <row r="72" spans="1:24" ht="18.75" x14ac:dyDescent="0.2">
      <c r="A72" s="115" t="s">
        <v>30</v>
      </c>
      <c r="B72" s="115"/>
      <c r="D72" s="47">
        <v>0</v>
      </c>
      <c r="F72" s="47">
        <v>-3862317453</v>
      </c>
      <c r="H72" s="47">
        <v>0</v>
      </c>
      <c r="J72" s="47">
        <v>-3862317453</v>
      </c>
      <c r="L72" s="47">
        <v>5.41</v>
      </c>
      <c r="N72" s="47">
        <v>8740000000</v>
      </c>
      <c r="P72" s="47">
        <v>-18706108209</v>
      </c>
      <c r="R72" s="48">
        <v>-14152264338</v>
      </c>
      <c r="T72" s="47">
        <f t="shared" si="0"/>
        <v>-24118372547</v>
      </c>
      <c r="V72" s="54">
        <f>T72/درآمد!$F$12</f>
        <v>-4.3729391351263247E-2</v>
      </c>
      <c r="X72" s="20"/>
    </row>
    <row r="73" spans="1:24" ht="18.75" x14ac:dyDescent="0.2">
      <c r="A73" s="115" t="s">
        <v>169</v>
      </c>
      <c r="B73" s="115"/>
      <c r="D73" s="47">
        <v>0</v>
      </c>
      <c r="F73" s="47">
        <v>0</v>
      </c>
      <c r="H73" s="47">
        <v>0</v>
      </c>
      <c r="J73" s="47">
        <v>0</v>
      </c>
      <c r="L73" s="47">
        <v>0</v>
      </c>
      <c r="N73" s="47">
        <v>0</v>
      </c>
      <c r="P73" s="47">
        <v>0</v>
      </c>
      <c r="R73" s="48">
        <v>-1162508220</v>
      </c>
      <c r="T73" s="47">
        <f t="shared" si="0"/>
        <v>-1162508220</v>
      </c>
      <c r="V73" s="54">
        <f>T73/درآمد!$F$12</f>
        <v>-2.1077614918824082E-3</v>
      </c>
      <c r="W73" s="16"/>
      <c r="X73" s="20"/>
    </row>
    <row r="74" spans="1:24" ht="18.75" x14ac:dyDescent="0.2">
      <c r="A74" s="115" t="s">
        <v>74</v>
      </c>
      <c r="B74" s="115"/>
      <c r="D74" s="47">
        <v>0</v>
      </c>
      <c r="F74" s="47">
        <v>-11149558044</v>
      </c>
      <c r="H74" s="47">
        <v>0</v>
      </c>
      <c r="J74" s="47">
        <v>-11149558044</v>
      </c>
      <c r="L74" s="47">
        <v>15.61</v>
      </c>
      <c r="N74" s="47">
        <v>2727047100</v>
      </c>
      <c r="P74" s="47">
        <v>6364362400</v>
      </c>
      <c r="R74" s="48">
        <v>217390124</v>
      </c>
      <c r="T74" s="47">
        <f t="shared" si="0"/>
        <v>9308799624</v>
      </c>
      <c r="V74" s="54">
        <f>T74/درآمد!$F$12</f>
        <v>1.6877927437895141E-2</v>
      </c>
      <c r="W74" s="16"/>
      <c r="X74" s="20"/>
    </row>
    <row r="75" spans="1:24" ht="18.75" x14ac:dyDescent="0.2">
      <c r="A75" s="115" t="s">
        <v>51</v>
      </c>
      <c r="B75" s="115"/>
      <c r="D75" s="47">
        <v>0</v>
      </c>
      <c r="F75" s="47">
        <v>16952936933</v>
      </c>
      <c r="H75" s="47">
        <v>0</v>
      </c>
      <c r="J75" s="47">
        <v>16952936933</v>
      </c>
      <c r="L75" s="47">
        <v>-23.74</v>
      </c>
      <c r="N75" s="47">
        <v>0</v>
      </c>
      <c r="P75" s="47">
        <v>-38940013970</v>
      </c>
      <c r="R75" s="48">
        <v>1328145573</v>
      </c>
      <c r="T75" s="47">
        <f t="shared" ref="T75:T114" si="1">N75+P75+R75</f>
        <v>-37611868397</v>
      </c>
      <c r="V75" s="54">
        <f>T75/درآمد!$F$12</f>
        <v>-6.8194655728925094E-2</v>
      </c>
      <c r="W75" s="16"/>
      <c r="X75" s="20"/>
    </row>
    <row r="76" spans="1:24" ht="18.75" x14ac:dyDescent="0.2">
      <c r="A76" s="115" t="s">
        <v>170</v>
      </c>
      <c r="B76" s="115"/>
      <c r="D76" s="47">
        <v>0</v>
      </c>
      <c r="F76" s="47">
        <v>0</v>
      </c>
      <c r="H76" s="47">
        <v>0</v>
      </c>
      <c r="J76" s="47">
        <v>0</v>
      </c>
      <c r="L76" s="47">
        <v>0</v>
      </c>
      <c r="N76" s="47">
        <v>0</v>
      </c>
      <c r="P76" s="47">
        <v>0</v>
      </c>
      <c r="R76" s="48">
        <v>-20739556020</v>
      </c>
      <c r="T76" s="47">
        <f t="shared" si="1"/>
        <v>-20739556020</v>
      </c>
      <c r="V76" s="54">
        <f>T76/درآمد!$F$12</f>
        <v>-3.760320725963897E-2</v>
      </c>
      <c r="X76" s="20"/>
    </row>
    <row r="77" spans="1:24" ht="18.75" x14ac:dyDescent="0.2">
      <c r="A77" s="115" t="s">
        <v>29</v>
      </c>
      <c r="B77" s="115"/>
      <c r="D77" s="47">
        <v>0</v>
      </c>
      <c r="F77" s="47">
        <v>8546415333</v>
      </c>
      <c r="H77" s="47">
        <v>0</v>
      </c>
      <c r="J77" s="47">
        <v>8546415333</v>
      </c>
      <c r="L77" s="47">
        <v>-11.97</v>
      </c>
      <c r="N77" s="47">
        <v>21252652000</v>
      </c>
      <c r="P77" s="47">
        <v>35276930660</v>
      </c>
      <c r="R77" s="48">
        <v>9031574061</v>
      </c>
      <c r="T77" s="47">
        <f t="shared" si="1"/>
        <v>65561156721</v>
      </c>
      <c r="V77" s="54">
        <f>T77/درآمد!$F$12</f>
        <v>0.11886993925926075</v>
      </c>
      <c r="X77" s="20"/>
    </row>
    <row r="78" spans="1:24" ht="18.75" x14ac:dyDescent="0.2">
      <c r="A78" s="115" t="s">
        <v>40</v>
      </c>
      <c r="B78" s="115"/>
      <c r="D78" s="47">
        <v>0</v>
      </c>
      <c r="F78" s="47">
        <v>-646794795</v>
      </c>
      <c r="H78" s="47">
        <v>0</v>
      </c>
      <c r="J78" s="47">
        <v>-646794795</v>
      </c>
      <c r="L78" s="47">
        <v>0.91</v>
      </c>
      <c r="N78" s="47">
        <v>0</v>
      </c>
      <c r="P78" s="47">
        <v>1228843937</v>
      </c>
      <c r="R78" s="48">
        <v>3590317517</v>
      </c>
      <c r="T78" s="47">
        <f t="shared" si="1"/>
        <v>4819161454</v>
      </c>
      <c r="V78" s="54">
        <f>T78/درآمد!$F$12</f>
        <v>8.7376955802559702E-3</v>
      </c>
      <c r="X78" s="20"/>
    </row>
    <row r="79" spans="1:24" ht="18.75" x14ac:dyDescent="0.2">
      <c r="A79" s="115" t="s">
        <v>34</v>
      </c>
      <c r="B79" s="115"/>
      <c r="D79" s="47">
        <v>0</v>
      </c>
      <c r="F79" s="47">
        <v>-7606958101</v>
      </c>
      <c r="H79" s="47">
        <v>0</v>
      </c>
      <c r="J79" s="47">
        <v>-7606958101</v>
      </c>
      <c r="L79" s="47">
        <v>10.65</v>
      </c>
      <c r="N79" s="47">
        <v>0</v>
      </c>
      <c r="P79" s="47">
        <v>2018269787</v>
      </c>
      <c r="R79" s="48">
        <v>1364055842</v>
      </c>
      <c r="T79" s="47">
        <f t="shared" si="1"/>
        <v>3382325629</v>
      </c>
      <c r="V79" s="54">
        <f>T79/درآمد!$F$12</f>
        <v>6.132546498306175E-3</v>
      </c>
      <c r="X79" s="20"/>
    </row>
    <row r="80" spans="1:24" ht="18.75" x14ac:dyDescent="0.2">
      <c r="A80" s="115" t="s">
        <v>66</v>
      </c>
      <c r="B80" s="115"/>
      <c r="D80" s="47">
        <v>0</v>
      </c>
      <c r="F80" s="47">
        <v>-1288288800</v>
      </c>
      <c r="H80" s="47">
        <v>0</v>
      </c>
      <c r="J80" s="47">
        <v>-1288288800</v>
      </c>
      <c r="L80" s="47">
        <v>1.8</v>
      </c>
      <c r="N80" s="47">
        <v>0</v>
      </c>
      <c r="P80" s="47">
        <v>-1345335963</v>
      </c>
      <c r="R80" s="48">
        <v>2686590837</v>
      </c>
      <c r="T80" s="47">
        <f t="shared" si="1"/>
        <v>1341254874</v>
      </c>
      <c r="V80" s="54">
        <f>T80/درآمد!$F$12</f>
        <v>2.4318497930421439E-3</v>
      </c>
      <c r="X80" s="20"/>
    </row>
    <row r="81" spans="1:24" ht="18.75" x14ac:dyDescent="0.2">
      <c r="A81" s="115" t="s">
        <v>171</v>
      </c>
      <c r="B81" s="115"/>
      <c r="D81" s="47">
        <v>0</v>
      </c>
      <c r="F81" s="47">
        <v>0</v>
      </c>
      <c r="H81" s="47">
        <v>0</v>
      </c>
      <c r="J81" s="47">
        <v>0</v>
      </c>
      <c r="L81" s="47">
        <v>0</v>
      </c>
      <c r="N81" s="47">
        <v>601545000</v>
      </c>
      <c r="P81" s="47">
        <v>0</v>
      </c>
      <c r="R81" s="48">
        <v>-1403391083</v>
      </c>
      <c r="T81" s="47">
        <f t="shared" si="1"/>
        <v>-801846083</v>
      </c>
      <c r="V81" s="54">
        <f>T81/درآمد!$F$12</f>
        <v>-1.4538394370786859E-3</v>
      </c>
      <c r="X81" s="20"/>
    </row>
    <row r="82" spans="1:24" ht="18.75" x14ac:dyDescent="0.2">
      <c r="A82" s="115" t="s">
        <v>47</v>
      </c>
      <c r="B82" s="115"/>
      <c r="D82" s="47">
        <v>0</v>
      </c>
      <c r="F82" s="47">
        <v>-8180194191</v>
      </c>
      <c r="H82" s="47">
        <v>0</v>
      </c>
      <c r="J82" s="47">
        <v>-8180194191</v>
      </c>
      <c r="L82" s="47">
        <v>11.46</v>
      </c>
      <c r="N82" s="47">
        <v>18578228900</v>
      </c>
      <c r="P82" s="47">
        <v>21603765877</v>
      </c>
      <c r="R82" s="48">
        <v>33628042414</v>
      </c>
      <c r="T82" s="47">
        <f t="shared" si="1"/>
        <v>73810037191</v>
      </c>
      <c r="V82" s="54">
        <f>T82/درآمد!$F$12</f>
        <v>0.1338261110150242</v>
      </c>
      <c r="X82" s="20"/>
    </row>
    <row r="83" spans="1:24" ht="18.75" x14ac:dyDescent="0.2">
      <c r="A83" s="115" t="s">
        <v>172</v>
      </c>
      <c r="B83" s="115"/>
      <c r="D83" s="47">
        <v>0</v>
      </c>
      <c r="F83" s="47">
        <v>0</v>
      </c>
      <c r="H83" s="47">
        <v>0</v>
      </c>
      <c r="J83" s="47">
        <v>0</v>
      </c>
      <c r="L83" s="47">
        <v>0</v>
      </c>
      <c r="N83" s="47">
        <v>0</v>
      </c>
      <c r="P83" s="47">
        <v>0</v>
      </c>
      <c r="R83" s="48">
        <v>213203845</v>
      </c>
      <c r="T83" s="47">
        <f t="shared" si="1"/>
        <v>213203845</v>
      </c>
      <c r="V83" s="54">
        <f>T83/درآمد!$F$12</f>
        <v>3.865631628929606E-4</v>
      </c>
      <c r="X83" s="20"/>
    </row>
    <row r="84" spans="1:24" ht="18.75" x14ac:dyDescent="0.2">
      <c r="A84" s="115" t="s">
        <v>173</v>
      </c>
      <c r="B84" s="115"/>
      <c r="D84" s="47">
        <v>0</v>
      </c>
      <c r="F84" s="47">
        <v>0</v>
      </c>
      <c r="H84" s="47">
        <v>0</v>
      </c>
      <c r="J84" s="47">
        <v>0</v>
      </c>
      <c r="L84" s="47">
        <v>0</v>
      </c>
      <c r="N84" s="47">
        <v>0</v>
      </c>
      <c r="P84" s="47">
        <v>0</v>
      </c>
      <c r="R84" s="48">
        <v>-2064</v>
      </c>
      <c r="T84" s="47">
        <f t="shared" si="1"/>
        <v>-2064</v>
      </c>
      <c r="V84" s="54">
        <f>T84/درآمد!$F$12</f>
        <v>-3.7422700712131657E-9</v>
      </c>
      <c r="X84" s="20"/>
    </row>
    <row r="85" spans="1:24" ht="18.75" x14ac:dyDescent="0.2">
      <c r="A85" s="115" t="s">
        <v>63</v>
      </c>
      <c r="B85" s="115"/>
      <c r="D85" s="47">
        <v>0</v>
      </c>
      <c r="F85" s="47">
        <v>-2128959437</v>
      </c>
      <c r="H85" s="47">
        <v>0</v>
      </c>
      <c r="J85" s="47">
        <v>-2128959437</v>
      </c>
      <c r="L85" s="47">
        <v>2.98</v>
      </c>
      <c r="N85" s="47">
        <v>102911604</v>
      </c>
      <c r="P85" s="47">
        <v>-9993229214</v>
      </c>
      <c r="R85" s="48">
        <v>6929070531</v>
      </c>
      <c r="T85" s="47">
        <f t="shared" si="1"/>
        <v>-2961247079</v>
      </c>
      <c r="V85" s="54">
        <f>T85/درآمد!$F$12</f>
        <v>-5.3690825180276692E-3</v>
      </c>
      <c r="X85" s="20"/>
    </row>
    <row r="86" spans="1:24" ht="18.75" x14ac:dyDescent="0.2">
      <c r="A86" s="115" t="s">
        <v>174</v>
      </c>
      <c r="B86" s="115"/>
      <c r="D86" s="47">
        <v>0</v>
      </c>
      <c r="F86" s="47">
        <v>0</v>
      </c>
      <c r="H86" s="47">
        <v>0</v>
      </c>
      <c r="J86" s="47">
        <v>0</v>
      </c>
      <c r="L86" s="47">
        <v>0</v>
      </c>
      <c r="N86" s="47">
        <v>0</v>
      </c>
      <c r="P86" s="47">
        <v>0</v>
      </c>
      <c r="R86" s="48">
        <v>-171900886</v>
      </c>
      <c r="T86" s="47">
        <f t="shared" si="1"/>
        <v>-171900886</v>
      </c>
      <c r="V86" s="54">
        <f>T86/درآمد!$F$12</f>
        <v>-3.1167613415350107E-4</v>
      </c>
      <c r="X86" s="20"/>
    </row>
    <row r="87" spans="1:24" ht="18.75" x14ac:dyDescent="0.2">
      <c r="A87" s="115" t="s">
        <v>175</v>
      </c>
      <c r="B87" s="115"/>
      <c r="D87" s="47">
        <v>0</v>
      </c>
      <c r="F87" s="47">
        <v>0</v>
      </c>
      <c r="H87" s="47">
        <v>0</v>
      </c>
      <c r="J87" s="47">
        <v>0</v>
      </c>
      <c r="L87" s="47">
        <v>0</v>
      </c>
      <c r="N87" s="47">
        <v>8468379900</v>
      </c>
      <c r="P87" s="47">
        <v>0</v>
      </c>
      <c r="R87" s="48">
        <v>2661076045</v>
      </c>
      <c r="T87" s="47">
        <f t="shared" si="1"/>
        <v>11129455945</v>
      </c>
      <c r="V87" s="54">
        <f>T87/درآمد!$F$12</f>
        <v>2.0178987350706851E-2</v>
      </c>
      <c r="X87" s="20"/>
    </row>
    <row r="88" spans="1:24" ht="18.75" x14ac:dyDescent="0.2">
      <c r="A88" s="115" t="s">
        <v>27</v>
      </c>
      <c r="B88" s="115"/>
      <c r="D88" s="47">
        <v>0</v>
      </c>
      <c r="F88" s="47">
        <v>961432496</v>
      </c>
      <c r="H88" s="47">
        <v>0</v>
      </c>
      <c r="J88" s="47">
        <v>961432496</v>
      </c>
      <c r="L88" s="47">
        <v>-1.35</v>
      </c>
      <c r="N88" s="47">
        <v>1132159000</v>
      </c>
      <c r="P88" s="47">
        <v>3152234631</v>
      </c>
      <c r="R88" s="48">
        <v>62286024</v>
      </c>
      <c r="T88" s="47">
        <f t="shared" si="1"/>
        <v>4346679655</v>
      </c>
      <c r="V88" s="54">
        <f>T88/درآمد!$F$12</f>
        <v>7.8810315804542959E-3</v>
      </c>
      <c r="X88" s="20"/>
    </row>
    <row r="89" spans="1:24" ht="18.75" x14ac:dyDescent="0.2">
      <c r="A89" s="115" t="s">
        <v>68</v>
      </c>
      <c r="B89" s="115"/>
      <c r="D89" s="47">
        <v>0</v>
      </c>
      <c r="F89" s="47">
        <v>-15430439528</v>
      </c>
      <c r="H89" s="47">
        <v>0</v>
      </c>
      <c r="J89" s="47">
        <v>-15430439528</v>
      </c>
      <c r="L89" s="47">
        <v>21.61</v>
      </c>
      <c r="N89" s="47">
        <v>7677944180</v>
      </c>
      <c r="P89" s="47">
        <v>-24128416547</v>
      </c>
      <c r="R89" s="48">
        <v>-3987562637</v>
      </c>
      <c r="T89" s="47">
        <f t="shared" si="1"/>
        <v>-20438035004</v>
      </c>
      <c r="V89" s="54">
        <f>T89/درآمد!$F$12</f>
        <v>-3.7056514878816012E-2</v>
      </c>
      <c r="W89" s="20"/>
      <c r="X89" s="20"/>
    </row>
    <row r="90" spans="1:24" ht="18.75" x14ac:dyDescent="0.2">
      <c r="A90" s="115" t="s">
        <v>176</v>
      </c>
      <c r="B90" s="115"/>
      <c r="D90" s="47">
        <v>0</v>
      </c>
      <c r="F90" s="47">
        <v>0</v>
      </c>
      <c r="H90" s="47">
        <v>0</v>
      </c>
      <c r="J90" s="47">
        <v>0</v>
      </c>
      <c r="L90" s="47">
        <v>0</v>
      </c>
      <c r="N90" s="47">
        <v>0</v>
      </c>
      <c r="P90" s="47">
        <v>0</v>
      </c>
      <c r="R90" s="48">
        <v>3049035587</v>
      </c>
      <c r="T90" s="47">
        <f t="shared" si="1"/>
        <v>3049035587</v>
      </c>
      <c r="V90" s="54">
        <f>T90/درآمد!$F$12</f>
        <v>5.5282532089602548E-3</v>
      </c>
      <c r="W90" s="20"/>
      <c r="X90" s="20"/>
    </row>
    <row r="91" spans="1:24" ht="18.75" x14ac:dyDescent="0.2">
      <c r="A91" s="115" t="s">
        <v>42</v>
      </c>
      <c r="B91" s="115"/>
      <c r="D91" s="47">
        <v>185835509</v>
      </c>
      <c r="F91" s="47">
        <v>-421079580</v>
      </c>
      <c r="H91" s="47">
        <v>0</v>
      </c>
      <c r="J91" s="47">
        <v>-235244071</v>
      </c>
      <c r="L91" s="47">
        <v>0.33</v>
      </c>
      <c r="N91" s="47">
        <v>195000000</v>
      </c>
      <c r="P91" s="47">
        <v>-149829882</v>
      </c>
      <c r="R91" s="48">
        <v>147061788</v>
      </c>
      <c r="T91" s="47">
        <f t="shared" si="1"/>
        <v>192231906</v>
      </c>
      <c r="V91" s="54">
        <f>T91/درآمد!$F$12</f>
        <v>3.4853861848646442E-4</v>
      </c>
      <c r="W91" s="20"/>
      <c r="X91" s="20"/>
    </row>
    <row r="92" spans="1:24" ht="18.75" x14ac:dyDescent="0.2">
      <c r="A92" s="115" t="s">
        <v>177</v>
      </c>
      <c r="B92" s="115"/>
      <c r="D92" s="47">
        <v>0</v>
      </c>
      <c r="F92" s="47">
        <v>0</v>
      </c>
      <c r="H92" s="47">
        <v>0</v>
      </c>
      <c r="J92" s="47">
        <v>0</v>
      </c>
      <c r="L92" s="47">
        <v>0</v>
      </c>
      <c r="N92" s="47">
        <v>2480000000</v>
      </c>
      <c r="P92" s="47">
        <v>0</v>
      </c>
      <c r="R92" s="48">
        <v>-3031257060</v>
      </c>
      <c r="T92" s="47">
        <f t="shared" si="1"/>
        <v>-551257060</v>
      </c>
      <c r="V92" s="54">
        <f>T92/درآمد!$F$12</f>
        <v>-9.9949263429407E-4</v>
      </c>
      <c r="X92" s="20"/>
    </row>
    <row r="93" spans="1:24" ht="18.75" x14ac:dyDescent="0.2">
      <c r="A93" s="115" t="s">
        <v>44</v>
      </c>
      <c r="B93" s="115"/>
      <c r="D93" s="47">
        <v>0</v>
      </c>
      <c r="F93" s="47">
        <v>-21499943180</v>
      </c>
      <c r="H93" s="47">
        <v>0</v>
      </c>
      <c r="J93" s="47">
        <v>-21499943180</v>
      </c>
      <c r="L93" s="47">
        <v>30.11</v>
      </c>
      <c r="N93" s="47">
        <v>4220000000</v>
      </c>
      <c r="P93" s="47">
        <v>1754475266</v>
      </c>
      <c r="R93" s="48">
        <v>1468009582</v>
      </c>
      <c r="T93" s="47">
        <f t="shared" si="1"/>
        <v>7442484848</v>
      </c>
      <c r="V93" s="54">
        <f>T93/درآمد!$F$12</f>
        <v>1.3494083479713113E-2</v>
      </c>
      <c r="X93" s="20"/>
    </row>
    <row r="94" spans="1:24" ht="18.75" x14ac:dyDescent="0.2">
      <c r="A94" s="115" t="s">
        <v>31</v>
      </c>
      <c r="B94" s="115"/>
      <c r="D94" s="47">
        <v>0</v>
      </c>
      <c r="F94" s="47">
        <v>-443355344</v>
      </c>
      <c r="H94" s="47">
        <v>0</v>
      </c>
      <c r="J94" s="47">
        <v>-443355344</v>
      </c>
      <c r="L94" s="47">
        <v>0.62</v>
      </c>
      <c r="N94" s="47">
        <v>5317432800</v>
      </c>
      <c r="P94" s="47">
        <v>13154789120</v>
      </c>
      <c r="R94" s="48">
        <v>-609739434</v>
      </c>
      <c r="T94" s="47">
        <f t="shared" si="1"/>
        <v>17862482486</v>
      </c>
      <c r="V94" s="54">
        <f>T94/درآمد!$F$12</f>
        <v>3.2386741087658502E-2</v>
      </c>
      <c r="X94" s="20"/>
    </row>
    <row r="95" spans="1:24" ht="18.75" x14ac:dyDescent="0.2">
      <c r="A95" s="115" t="s">
        <v>61</v>
      </c>
      <c r="B95" s="115"/>
      <c r="D95" s="47">
        <v>0</v>
      </c>
      <c r="F95" s="47">
        <v>-4728892085</v>
      </c>
      <c r="H95" s="47">
        <v>0</v>
      </c>
      <c r="J95" s="47">
        <v>-4728892085</v>
      </c>
      <c r="L95" s="47">
        <v>6.62</v>
      </c>
      <c r="N95" s="47">
        <v>0</v>
      </c>
      <c r="P95" s="47">
        <v>-18622514660</v>
      </c>
      <c r="R95" s="48">
        <v>-16467459</v>
      </c>
      <c r="T95" s="47">
        <f t="shared" si="1"/>
        <v>-18638982119</v>
      </c>
      <c r="V95" s="54">
        <f>T95/درآمد!$F$12</f>
        <v>-3.3794624487311554E-2</v>
      </c>
      <c r="W95" s="16"/>
      <c r="X95" s="20"/>
    </row>
    <row r="96" spans="1:24" ht="18.75" x14ac:dyDescent="0.2">
      <c r="A96" s="115" t="s">
        <v>25</v>
      </c>
      <c r="B96" s="115"/>
      <c r="D96" s="47">
        <v>0</v>
      </c>
      <c r="F96" s="47">
        <v>-1447336800</v>
      </c>
      <c r="H96" s="47">
        <v>0</v>
      </c>
      <c r="J96" s="47">
        <v>-1447336800</v>
      </c>
      <c r="L96" s="47">
        <v>2.0299999999999998</v>
      </c>
      <c r="N96" s="47">
        <v>2509000000</v>
      </c>
      <c r="P96" s="47">
        <v>2261154497</v>
      </c>
      <c r="R96" s="48">
        <v>-2412647</v>
      </c>
      <c r="T96" s="47">
        <f t="shared" si="1"/>
        <v>4767741850</v>
      </c>
      <c r="V96" s="54">
        <f>T96/درآمد!$F$12</f>
        <v>8.6444659072313426E-3</v>
      </c>
      <c r="W96" s="16"/>
      <c r="X96" s="20"/>
    </row>
    <row r="97" spans="1:24" ht="18.75" x14ac:dyDescent="0.2">
      <c r="A97" s="115" t="s">
        <v>178</v>
      </c>
      <c r="B97" s="115"/>
      <c r="D97" s="47">
        <v>0</v>
      </c>
      <c r="F97" s="47">
        <v>0</v>
      </c>
      <c r="H97" s="47">
        <v>0</v>
      </c>
      <c r="J97" s="47">
        <v>0</v>
      </c>
      <c r="L97" s="47">
        <v>0</v>
      </c>
      <c r="N97" s="47">
        <v>0</v>
      </c>
      <c r="P97" s="47">
        <v>0</v>
      </c>
      <c r="R97" s="48">
        <v>1703306109</v>
      </c>
      <c r="T97" s="47">
        <f t="shared" si="1"/>
        <v>1703306109</v>
      </c>
      <c r="V97" s="54">
        <f>T97/درآمد!$F$12</f>
        <v>3.0882904427447918E-3</v>
      </c>
      <c r="W97" s="16"/>
      <c r="X97" s="20"/>
    </row>
    <row r="98" spans="1:24" ht="18.75" x14ac:dyDescent="0.2">
      <c r="A98" s="115" t="s">
        <v>60</v>
      </c>
      <c r="B98" s="115"/>
      <c r="D98" s="47">
        <v>0</v>
      </c>
      <c r="F98" s="47">
        <v>-6228166585</v>
      </c>
      <c r="H98" s="47">
        <v>0</v>
      </c>
      <c r="J98" s="47">
        <v>-6228166585</v>
      </c>
      <c r="L98" s="47">
        <v>8.7200000000000006</v>
      </c>
      <c r="N98" s="47">
        <v>0</v>
      </c>
      <c r="P98" s="47">
        <v>-5675018524</v>
      </c>
      <c r="R98" s="48">
        <v>-7082</v>
      </c>
      <c r="T98" s="47">
        <f t="shared" si="1"/>
        <v>-5675025606</v>
      </c>
      <c r="V98" s="54">
        <f>T98/درآمد!$F$12</f>
        <v>-1.0289476007123139E-2</v>
      </c>
      <c r="W98" s="16"/>
      <c r="X98" s="20"/>
    </row>
    <row r="99" spans="1:24" ht="18.75" x14ac:dyDescent="0.2">
      <c r="A99" s="115" t="s">
        <v>54</v>
      </c>
      <c r="B99" s="115"/>
      <c r="D99" s="47">
        <v>0</v>
      </c>
      <c r="F99" s="47">
        <v>-2275976880</v>
      </c>
      <c r="H99" s="47">
        <v>0</v>
      </c>
      <c r="J99" s="47">
        <v>-2275976880</v>
      </c>
      <c r="L99" s="47">
        <v>3.19</v>
      </c>
      <c r="N99" s="47">
        <v>7000000000</v>
      </c>
      <c r="P99" s="47">
        <v>-3802733256</v>
      </c>
      <c r="R99" s="48">
        <v>-4488618318</v>
      </c>
      <c r="T99" s="47">
        <f t="shared" si="1"/>
        <v>-1291351574</v>
      </c>
      <c r="V99" s="54">
        <f>T99/درآمد!$F$12</f>
        <v>-2.3413693540669639E-3</v>
      </c>
      <c r="W99" s="16"/>
      <c r="X99" s="20"/>
    </row>
    <row r="100" spans="1:24" ht="18.75" x14ac:dyDescent="0.2">
      <c r="A100" s="115" t="s">
        <v>179</v>
      </c>
      <c r="B100" s="115"/>
      <c r="D100" s="47">
        <v>0</v>
      </c>
      <c r="F100" s="47">
        <v>0</v>
      </c>
      <c r="H100" s="47">
        <v>0</v>
      </c>
      <c r="J100" s="47">
        <v>0</v>
      </c>
      <c r="L100" s="47">
        <v>0</v>
      </c>
      <c r="N100" s="47">
        <v>2604000000</v>
      </c>
      <c r="P100" s="47">
        <v>0</v>
      </c>
      <c r="R100" s="48">
        <v>-18841495695</v>
      </c>
      <c r="T100" s="47">
        <f t="shared" si="1"/>
        <v>-16237495695</v>
      </c>
      <c r="V100" s="54">
        <f>T100/درآمد!$F$12</f>
        <v>-2.9440452602156549E-2</v>
      </c>
      <c r="W100" s="16"/>
      <c r="X100" s="20"/>
    </row>
    <row r="101" spans="1:24" ht="18.75" x14ac:dyDescent="0.2">
      <c r="A101" s="115" t="s">
        <v>180</v>
      </c>
      <c r="B101" s="115"/>
      <c r="D101" s="47">
        <v>0</v>
      </c>
      <c r="F101" s="47">
        <v>0</v>
      </c>
      <c r="H101" s="47">
        <v>0</v>
      </c>
      <c r="J101" s="47">
        <v>0</v>
      </c>
      <c r="L101" s="47">
        <v>0</v>
      </c>
      <c r="N101" s="47">
        <v>0</v>
      </c>
      <c r="P101" s="47">
        <v>0</v>
      </c>
      <c r="R101" s="48">
        <v>2784992</v>
      </c>
      <c r="T101" s="47">
        <f t="shared" si="1"/>
        <v>2784992</v>
      </c>
      <c r="V101" s="54">
        <f>T101/درآمد!$F$12</f>
        <v>5.0495117297326049E-6</v>
      </c>
      <c r="W101" s="16"/>
      <c r="X101" s="20"/>
    </row>
    <row r="102" spans="1:24" ht="18.75" x14ac:dyDescent="0.2">
      <c r="A102" s="115" t="s">
        <v>181</v>
      </c>
      <c r="B102" s="115"/>
      <c r="D102" s="47">
        <v>0</v>
      </c>
      <c r="F102" s="47">
        <v>0</v>
      </c>
      <c r="H102" s="47">
        <v>0</v>
      </c>
      <c r="J102" s="47">
        <v>0</v>
      </c>
      <c r="L102" s="47">
        <v>0</v>
      </c>
      <c r="N102" s="47">
        <v>0</v>
      </c>
      <c r="P102" s="47">
        <v>0</v>
      </c>
      <c r="R102" s="48">
        <v>0</v>
      </c>
      <c r="T102" s="47">
        <f t="shared" si="1"/>
        <v>0</v>
      </c>
      <c r="V102" s="54">
        <f>T102/درآمد!$F$12</f>
        <v>0</v>
      </c>
      <c r="W102" s="16"/>
      <c r="X102" s="20"/>
    </row>
    <row r="103" spans="1:24" ht="18.75" x14ac:dyDescent="0.2">
      <c r="A103" s="115" t="s">
        <v>58</v>
      </c>
      <c r="B103" s="115"/>
      <c r="D103" s="47">
        <v>0</v>
      </c>
      <c r="F103" s="47">
        <v>-3368518053</v>
      </c>
      <c r="H103" s="47">
        <v>0</v>
      </c>
      <c r="J103" s="47">
        <v>-3368518053</v>
      </c>
      <c r="L103" s="47">
        <v>4.72</v>
      </c>
      <c r="N103" s="47">
        <v>749287770</v>
      </c>
      <c r="P103" s="47">
        <v>-7116818003</v>
      </c>
      <c r="R103" s="48">
        <v>4804621653</v>
      </c>
      <c r="T103" s="47">
        <f t="shared" si="1"/>
        <v>-1562908580</v>
      </c>
      <c r="V103" s="54">
        <f>T103/درآمد!$F$12</f>
        <v>-2.833733528573773E-3</v>
      </c>
      <c r="W103" s="16"/>
      <c r="X103" s="20"/>
    </row>
    <row r="104" spans="1:24" ht="18.75" x14ac:dyDescent="0.2">
      <c r="A104" s="115" t="s">
        <v>53</v>
      </c>
      <c r="B104" s="115"/>
      <c r="D104" s="47">
        <v>0</v>
      </c>
      <c r="F104" s="47">
        <v>1994586275</v>
      </c>
      <c r="H104" s="47">
        <v>0</v>
      </c>
      <c r="J104" s="47">
        <v>1994586275</v>
      </c>
      <c r="L104" s="47">
        <v>-2.79</v>
      </c>
      <c r="N104" s="47">
        <v>10394306400</v>
      </c>
      <c r="P104" s="47">
        <v>9416945741</v>
      </c>
      <c r="R104" s="48">
        <v>15718959384</v>
      </c>
      <c r="T104" s="47">
        <f t="shared" si="1"/>
        <v>35530211525</v>
      </c>
      <c r="V104" s="54">
        <f>T104/درآمد!$F$12</f>
        <v>6.4420371712151453E-2</v>
      </c>
      <c r="W104" s="16"/>
      <c r="X104" s="20"/>
    </row>
    <row r="105" spans="1:24" ht="18.75" x14ac:dyDescent="0.2">
      <c r="A105" s="115" t="s">
        <v>182</v>
      </c>
      <c r="B105" s="115"/>
      <c r="D105" s="47">
        <v>0</v>
      </c>
      <c r="F105" s="47">
        <v>0</v>
      </c>
      <c r="H105" s="47">
        <v>0</v>
      </c>
      <c r="J105" s="47">
        <v>0</v>
      </c>
      <c r="L105" s="47">
        <v>0</v>
      </c>
      <c r="N105" s="47">
        <v>1972300000</v>
      </c>
      <c r="P105" s="47">
        <v>0</v>
      </c>
      <c r="R105" s="48">
        <v>-4666030400</v>
      </c>
      <c r="T105" s="47">
        <f t="shared" si="1"/>
        <v>-2693730400</v>
      </c>
      <c r="V105" s="54">
        <f>T105/درآمد!$F$12</f>
        <v>-4.8840439224016804E-3</v>
      </c>
      <c r="W105" s="16"/>
      <c r="X105" s="20"/>
    </row>
    <row r="106" spans="1:24" ht="18.75" x14ac:dyDescent="0.2">
      <c r="A106" s="115" t="s">
        <v>52</v>
      </c>
      <c r="B106" s="115"/>
      <c r="D106" s="47">
        <v>0</v>
      </c>
      <c r="F106" s="47">
        <v>-705814</v>
      </c>
      <c r="H106" s="47">
        <v>0</v>
      </c>
      <c r="J106" s="47">
        <v>-705814</v>
      </c>
      <c r="L106" s="47">
        <v>0</v>
      </c>
      <c r="N106" s="47">
        <v>789580</v>
      </c>
      <c r="P106" s="47">
        <v>3743135</v>
      </c>
      <c r="R106" s="48">
        <v>0</v>
      </c>
      <c r="T106" s="47">
        <f t="shared" si="1"/>
        <v>4532715</v>
      </c>
      <c r="V106" s="54">
        <f>T106/درآمد!$F$12</f>
        <v>8.2183351191080346E-6</v>
      </c>
      <c r="W106" s="16"/>
      <c r="X106" s="20"/>
    </row>
    <row r="107" spans="1:24" ht="18.75" x14ac:dyDescent="0.2">
      <c r="A107" s="115" t="s">
        <v>43</v>
      </c>
      <c r="B107" s="115"/>
      <c r="D107" s="47">
        <v>4381926121</v>
      </c>
      <c r="F107" s="47">
        <v>-6254562600</v>
      </c>
      <c r="H107" s="47">
        <v>0</v>
      </c>
      <c r="J107" s="47">
        <v>-1872636479</v>
      </c>
      <c r="L107" s="47">
        <v>2.62</v>
      </c>
      <c r="N107" s="47">
        <v>4550000000</v>
      </c>
      <c r="P107" s="47">
        <v>-17542227043</v>
      </c>
      <c r="R107" s="48">
        <v>0</v>
      </c>
      <c r="T107" s="47">
        <f t="shared" si="1"/>
        <v>-12992227043</v>
      </c>
      <c r="V107" s="54">
        <f>T107/درآمد!$F$12</f>
        <v>-2.3556406211930826E-2</v>
      </c>
      <c r="W107" s="16"/>
      <c r="X107" s="20"/>
    </row>
    <row r="108" spans="1:24" ht="18.75" x14ac:dyDescent="0.2">
      <c r="A108" s="115" t="s">
        <v>26</v>
      </c>
      <c r="B108" s="115"/>
      <c r="D108" s="47">
        <v>0</v>
      </c>
      <c r="F108" s="47">
        <v>-3101436000</v>
      </c>
      <c r="H108" s="47">
        <v>0</v>
      </c>
      <c r="J108" s="47">
        <v>-3101436000</v>
      </c>
      <c r="L108" s="47">
        <v>4.34</v>
      </c>
      <c r="N108" s="47">
        <v>0</v>
      </c>
      <c r="P108" s="47">
        <v>-7487099937</v>
      </c>
      <c r="R108" s="48">
        <v>0</v>
      </c>
      <c r="T108" s="47">
        <f t="shared" si="1"/>
        <v>-7487099937</v>
      </c>
      <c r="V108" s="54">
        <f>T108/درآمد!$F$12</f>
        <v>-1.3574975782178816E-2</v>
      </c>
      <c r="W108" s="16"/>
      <c r="X108" s="20"/>
    </row>
    <row r="109" spans="1:24" ht="18.75" x14ac:dyDescent="0.2">
      <c r="A109" s="115" t="s">
        <v>48</v>
      </c>
      <c r="B109" s="115"/>
      <c r="D109" s="47">
        <v>0</v>
      </c>
      <c r="F109" s="47">
        <v>-616127100</v>
      </c>
      <c r="H109" s="47">
        <v>0</v>
      </c>
      <c r="J109" s="47">
        <v>-616127100</v>
      </c>
      <c r="L109" s="47">
        <v>0.86</v>
      </c>
      <c r="N109" s="47">
        <v>0</v>
      </c>
      <c r="P109" s="47">
        <v>-8142387841</v>
      </c>
      <c r="R109" s="48">
        <v>0</v>
      </c>
      <c r="T109" s="47">
        <f t="shared" si="1"/>
        <v>-8142387841</v>
      </c>
      <c r="V109" s="54">
        <f>T109/درآمد!$F$12</f>
        <v>-1.4763088336038897E-2</v>
      </c>
      <c r="W109" s="16"/>
      <c r="X109" s="20"/>
    </row>
    <row r="110" spans="1:24" ht="18.75" x14ac:dyDescent="0.2">
      <c r="A110" s="115" t="s">
        <v>22</v>
      </c>
      <c r="B110" s="115"/>
      <c r="D110" s="47">
        <v>0</v>
      </c>
      <c r="F110" s="47">
        <v>-1524669926</v>
      </c>
      <c r="H110" s="47">
        <v>0</v>
      </c>
      <c r="J110" s="47">
        <v>-1524669926</v>
      </c>
      <c r="L110" s="47">
        <v>2.14</v>
      </c>
      <c r="N110" s="47">
        <v>0</v>
      </c>
      <c r="P110" s="47">
        <v>-1948937056</v>
      </c>
      <c r="R110" s="48">
        <v>0</v>
      </c>
      <c r="T110" s="47">
        <f t="shared" si="1"/>
        <v>-1948937056</v>
      </c>
      <c r="V110" s="54">
        <f>T110/درآمد!$F$12</f>
        <v>-3.5336476818542137E-3</v>
      </c>
      <c r="W110" s="16"/>
      <c r="X110" s="20"/>
    </row>
    <row r="111" spans="1:24" ht="18.75" x14ac:dyDescent="0.2">
      <c r="A111" s="115" t="s">
        <v>28</v>
      </c>
      <c r="B111" s="115"/>
      <c r="D111" s="47">
        <v>0</v>
      </c>
      <c r="F111" s="47">
        <v>1016316720</v>
      </c>
      <c r="H111" s="47">
        <v>0</v>
      </c>
      <c r="J111" s="47">
        <v>1016316720</v>
      </c>
      <c r="L111" s="47">
        <v>-1.42</v>
      </c>
      <c r="N111" s="47">
        <v>0</v>
      </c>
      <c r="P111" s="47">
        <v>1613866511</v>
      </c>
      <c r="R111" s="48">
        <v>0</v>
      </c>
      <c r="T111" s="47">
        <f t="shared" si="1"/>
        <v>1613866511</v>
      </c>
      <c r="V111" s="54">
        <f>T111/درآمد!$F$12</f>
        <v>2.926126135197923E-3</v>
      </c>
      <c r="W111" s="16"/>
      <c r="X111" s="20"/>
    </row>
    <row r="112" spans="1:24" ht="18.75" x14ac:dyDescent="0.2">
      <c r="A112" s="115" t="s">
        <v>46</v>
      </c>
      <c r="B112" s="115"/>
      <c r="D112" s="47">
        <v>0</v>
      </c>
      <c r="F112" s="47">
        <v>-3535047241</v>
      </c>
      <c r="H112" s="47">
        <v>0</v>
      </c>
      <c r="J112" s="47">
        <v>-3535047241</v>
      </c>
      <c r="L112" s="47">
        <v>4.95</v>
      </c>
      <c r="N112" s="47">
        <v>0</v>
      </c>
      <c r="P112" s="47">
        <v>-3307329028</v>
      </c>
      <c r="R112" s="48">
        <v>0</v>
      </c>
      <c r="T112" s="47">
        <f t="shared" si="1"/>
        <v>-3307329028</v>
      </c>
      <c r="V112" s="54">
        <f>T112/درآمد!$F$12</f>
        <v>-5.9965690102417295E-3</v>
      </c>
      <c r="W112" s="16"/>
      <c r="X112" s="20"/>
    </row>
    <row r="113" spans="1:24" ht="18.75" x14ac:dyDescent="0.2">
      <c r="A113" s="115" t="s">
        <v>75</v>
      </c>
      <c r="B113" s="115"/>
      <c r="D113" s="47">
        <v>0</v>
      </c>
      <c r="F113" s="47">
        <v>-1451239816</v>
      </c>
      <c r="H113" s="47">
        <v>0</v>
      </c>
      <c r="J113" s="47">
        <v>-1451239816</v>
      </c>
      <c r="L113" s="47">
        <v>2.0299999999999998</v>
      </c>
      <c r="N113" s="47">
        <v>0</v>
      </c>
      <c r="P113" s="47">
        <v>-1451239817</v>
      </c>
      <c r="R113" s="48">
        <v>0</v>
      </c>
      <c r="T113" s="47">
        <f t="shared" si="1"/>
        <v>-1451239817</v>
      </c>
      <c r="V113" s="54">
        <f>T113/درآمد!$F$12</f>
        <v>-2.631265180868203E-3</v>
      </c>
      <c r="W113" s="16"/>
      <c r="X113" s="20"/>
    </row>
    <row r="114" spans="1:24" ht="18.75" x14ac:dyDescent="0.2">
      <c r="A114" s="115" t="s">
        <v>57</v>
      </c>
      <c r="B114" s="115"/>
      <c r="D114" s="47">
        <v>0</v>
      </c>
      <c r="F114" s="47">
        <v>-1471194000</v>
      </c>
      <c r="H114" s="47">
        <v>0</v>
      </c>
      <c r="J114" s="47">
        <v>-1471194000</v>
      </c>
      <c r="L114" s="47">
        <v>2.06</v>
      </c>
      <c r="N114" s="47">
        <v>0</v>
      </c>
      <c r="P114" s="47">
        <v>-2915084339</v>
      </c>
      <c r="R114" s="49">
        <v>0</v>
      </c>
      <c r="T114" s="47">
        <f t="shared" si="1"/>
        <v>-2915084339</v>
      </c>
      <c r="V114" s="54">
        <f>T114/درآمد!$F$12</f>
        <v>-5.2853841457858111E-3</v>
      </c>
      <c r="W114" s="16"/>
      <c r="X114" s="20"/>
    </row>
    <row r="115" spans="1:24" ht="18.75" x14ac:dyDescent="0.2">
      <c r="A115" s="7" t="s">
        <v>84</v>
      </c>
      <c r="B115" s="7"/>
      <c r="D115" s="47">
        <v>0</v>
      </c>
      <c r="F115" s="47">
        <v>0</v>
      </c>
      <c r="H115" s="47">
        <v>0</v>
      </c>
      <c r="J115" s="47">
        <v>0</v>
      </c>
      <c r="L115" s="47">
        <v>0</v>
      </c>
      <c r="N115" s="47">
        <v>0</v>
      </c>
      <c r="P115" s="47">
        <v>0</v>
      </c>
      <c r="R115" s="49">
        <v>-3867462425</v>
      </c>
      <c r="T115" s="47">
        <f>N115+P115+R115</f>
        <v>-3867462425</v>
      </c>
      <c r="V115" s="54">
        <f>T115/درآمد!$F$12</f>
        <v>-7.0121554673541631E-3</v>
      </c>
      <c r="W115" s="16"/>
      <c r="X115" s="20"/>
    </row>
    <row r="116" spans="1:24" ht="18.75" x14ac:dyDescent="0.2">
      <c r="A116" s="7" t="s">
        <v>93</v>
      </c>
      <c r="B116" s="7"/>
      <c r="D116" s="47">
        <v>0</v>
      </c>
      <c r="F116" s="47">
        <v>0</v>
      </c>
      <c r="H116" s="47">
        <v>0</v>
      </c>
      <c r="J116" s="47">
        <v>0</v>
      </c>
      <c r="L116" s="47">
        <v>0</v>
      </c>
      <c r="N116" s="47">
        <v>0</v>
      </c>
      <c r="P116" s="47">
        <v>0</v>
      </c>
      <c r="R116" s="49">
        <v>182661028</v>
      </c>
      <c r="T116" s="47">
        <f t="shared" ref="T116:T149" si="2">N116+P116+R116</f>
        <v>182661028</v>
      </c>
      <c r="V116" s="54">
        <f>T116/درآمد!$F$12</f>
        <v>3.3118551272356104E-4</v>
      </c>
      <c r="W116" s="16"/>
      <c r="X116" s="20"/>
    </row>
    <row r="117" spans="1:24" ht="18.75" x14ac:dyDescent="0.2">
      <c r="A117" s="7" t="s">
        <v>90</v>
      </c>
      <c r="B117" s="7"/>
      <c r="D117" s="47">
        <v>0</v>
      </c>
      <c r="F117" s="47">
        <v>0</v>
      </c>
      <c r="H117" s="47">
        <v>0</v>
      </c>
      <c r="J117" s="47">
        <v>0</v>
      </c>
      <c r="L117" s="47">
        <v>0</v>
      </c>
      <c r="N117" s="47">
        <v>0</v>
      </c>
      <c r="P117" s="47">
        <v>0</v>
      </c>
      <c r="R117" s="49">
        <v>624286030</v>
      </c>
      <c r="T117" s="47">
        <f t="shared" si="2"/>
        <v>624286030</v>
      </c>
      <c r="V117" s="54">
        <f>T117/درآمد!$F$12</f>
        <v>1.131902580399944E-3</v>
      </c>
      <c r="W117" s="16"/>
      <c r="X117" s="20"/>
    </row>
    <row r="118" spans="1:24" ht="18.75" x14ac:dyDescent="0.2">
      <c r="A118" s="7" t="s">
        <v>265</v>
      </c>
      <c r="B118" s="7"/>
      <c r="D118" s="47">
        <v>0</v>
      </c>
      <c r="F118" s="47">
        <v>0</v>
      </c>
      <c r="H118" s="47">
        <v>0</v>
      </c>
      <c r="J118" s="47">
        <v>0</v>
      </c>
      <c r="L118" s="47">
        <v>0</v>
      </c>
      <c r="N118" s="47">
        <v>0</v>
      </c>
      <c r="P118" s="47">
        <v>0</v>
      </c>
      <c r="R118" s="49">
        <v>1169000740</v>
      </c>
      <c r="T118" s="47">
        <f t="shared" si="2"/>
        <v>1169000740</v>
      </c>
      <c r="V118" s="54">
        <f>T118/درآمد!$F$12</f>
        <v>2.1195331795194009E-3</v>
      </c>
      <c r="W118" s="16"/>
      <c r="X118" s="20"/>
    </row>
    <row r="119" spans="1:24" ht="18.75" x14ac:dyDescent="0.2">
      <c r="A119" s="7" t="s">
        <v>266</v>
      </c>
      <c r="B119" s="7"/>
      <c r="D119" s="47">
        <v>0</v>
      </c>
      <c r="F119" s="47">
        <v>0</v>
      </c>
      <c r="H119" s="47">
        <v>0</v>
      </c>
      <c r="J119" s="47">
        <v>0</v>
      </c>
      <c r="L119" s="47">
        <v>0</v>
      </c>
      <c r="N119" s="47">
        <v>0</v>
      </c>
      <c r="P119" s="47">
        <v>0</v>
      </c>
      <c r="R119" s="49">
        <v>576819933</v>
      </c>
      <c r="T119" s="47">
        <f t="shared" si="2"/>
        <v>576819933</v>
      </c>
      <c r="V119" s="54">
        <f>T119/درآمد!$F$12</f>
        <v>1.0458410715819203E-3</v>
      </c>
      <c r="W119" s="16"/>
      <c r="X119" s="20"/>
    </row>
    <row r="120" spans="1:24" ht="18.75" x14ac:dyDescent="0.2">
      <c r="A120" s="7" t="s">
        <v>89</v>
      </c>
      <c r="B120" s="7"/>
      <c r="D120" s="47">
        <v>0</v>
      </c>
      <c r="F120" s="47">
        <v>0</v>
      </c>
      <c r="H120" s="47">
        <v>0</v>
      </c>
      <c r="J120" s="47">
        <v>0</v>
      </c>
      <c r="L120" s="47">
        <v>0</v>
      </c>
      <c r="N120" s="47">
        <v>0</v>
      </c>
      <c r="P120" s="47">
        <v>0</v>
      </c>
      <c r="R120" s="49">
        <v>8728616707</v>
      </c>
      <c r="T120" s="47">
        <f t="shared" si="2"/>
        <v>8728616707</v>
      </c>
      <c r="V120" s="54">
        <f>T120/درآمد!$F$12</f>
        <v>1.5825988888419244E-2</v>
      </c>
      <c r="W120" s="16"/>
      <c r="X120" s="20"/>
    </row>
    <row r="121" spans="1:24" ht="18.75" x14ac:dyDescent="0.2">
      <c r="A121" s="7" t="s">
        <v>267</v>
      </c>
      <c r="B121" s="7"/>
      <c r="D121" s="47">
        <v>0</v>
      </c>
      <c r="F121" s="47">
        <v>0</v>
      </c>
      <c r="H121" s="47">
        <v>0</v>
      </c>
      <c r="J121" s="47">
        <v>0</v>
      </c>
      <c r="L121" s="47">
        <v>0</v>
      </c>
      <c r="N121" s="47">
        <v>0</v>
      </c>
      <c r="P121" s="47">
        <v>0</v>
      </c>
      <c r="R121" s="49">
        <v>932699509</v>
      </c>
      <c r="T121" s="47">
        <f t="shared" si="2"/>
        <v>932699509</v>
      </c>
      <c r="V121" s="54">
        <f>T121/درآمد!$F$12</f>
        <v>1.6910917916501524E-3</v>
      </c>
      <c r="W121" s="16"/>
      <c r="X121" s="20"/>
    </row>
    <row r="122" spans="1:24" ht="18.75" x14ac:dyDescent="0.2">
      <c r="A122" s="7" t="s">
        <v>268</v>
      </c>
      <c r="B122" s="7"/>
      <c r="D122" s="47">
        <v>0</v>
      </c>
      <c r="F122" s="47">
        <v>0</v>
      </c>
      <c r="H122" s="47">
        <v>0</v>
      </c>
      <c r="J122" s="47">
        <v>0</v>
      </c>
      <c r="L122" s="47">
        <v>0</v>
      </c>
      <c r="N122" s="47">
        <v>0</v>
      </c>
      <c r="P122" s="47">
        <v>0</v>
      </c>
      <c r="R122" s="49">
        <v>66828610</v>
      </c>
      <c r="T122" s="47">
        <f t="shared" si="2"/>
        <v>66828610</v>
      </c>
      <c r="V122" s="54">
        <f>T122/درآمد!$F$12</f>
        <v>1.211679782479539E-4</v>
      </c>
      <c r="W122" s="16"/>
      <c r="X122" s="20"/>
    </row>
    <row r="123" spans="1:24" ht="18.75" x14ac:dyDescent="0.2">
      <c r="A123" s="7" t="s">
        <v>269</v>
      </c>
      <c r="B123" s="7"/>
      <c r="D123" s="47">
        <v>0</v>
      </c>
      <c r="F123" s="47">
        <v>0</v>
      </c>
      <c r="H123" s="47">
        <v>0</v>
      </c>
      <c r="J123" s="47">
        <v>0</v>
      </c>
      <c r="L123" s="47">
        <v>0</v>
      </c>
      <c r="N123" s="47">
        <v>0</v>
      </c>
      <c r="P123" s="47">
        <v>0</v>
      </c>
      <c r="R123" s="49">
        <v>636456708</v>
      </c>
      <c r="T123" s="47">
        <f t="shared" si="2"/>
        <v>636456708</v>
      </c>
      <c r="V123" s="54">
        <f>T123/درآمد!$F$12</f>
        <v>1.1539694234356864E-3</v>
      </c>
      <c r="W123" s="16"/>
      <c r="X123" s="20"/>
    </row>
    <row r="124" spans="1:24" ht="18.75" x14ac:dyDescent="0.2">
      <c r="A124" s="7" t="s">
        <v>270</v>
      </c>
      <c r="B124" s="7"/>
      <c r="D124" s="47">
        <v>0</v>
      </c>
      <c r="F124" s="47">
        <v>0</v>
      </c>
      <c r="H124" s="47">
        <v>0</v>
      </c>
      <c r="J124" s="47">
        <v>0</v>
      </c>
      <c r="L124" s="47">
        <v>0</v>
      </c>
      <c r="N124" s="47">
        <v>0</v>
      </c>
      <c r="P124" s="47">
        <v>0</v>
      </c>
      <c r="R124" s="49">
        <v>760268789</v>
      </c>
      <c r="T124" s="47">
        <f t="shared" si="2"/>
        <v>760268789</v>
      </c>
      <c r="V124" s="54">
        <f>T124/درآمد!$F$12</f>
        <v>1.3784550073411711E-3</v>
      </c>
      <c r="W124" s="16"/>
      <c r="X124" s="20"/>
    </row>
    <row r="125" spans="1:24" ht="18.75" x14ac:dyDescent="0.2">
      <c r="A125" s="7" t="s">
        <v>271</v>
      </c>
      <c r="B125" s="7"/>
      <c r="D125" s="47">
        <v>0</v>
      </c>
      <c r="F125" s="47">
        <v>0</v>
      </c>
      <c r="H125" s="47">
        <v>0</v>
      </c>
      <c r="J125" s="47">
        <v>0</v>
      </c>
      <c r="L125" s="47">
        <v>0</v>
      </c>
      <c r="N125" s="47">
        <v>0</v>
      </c>
      <c r="P125" s="47">
        <v>0</v>
      </c>
      <c r="R125" s="49">
        <v>6417019811</v>
      </c>
      <c r="T125" s="47">
        <f t="shared" si="2"/>
        <v>6417019811</v>
      </c>
      <c r="V125" s="54">
        <f>T125/درآمد!$F$12</f>
        <v>1.1634797085798093E-2</v>
      </c>
      <c r="W125" s="16"/>
      <c r="X125" s="20"/>
    </row>
    <row r="126" spans="1:24" ht="18.75" x14ac:dyDescent="0.2">
      <c r="A126" s="7" t="s">
        <v>272</v>
      </c>
      <c r="B126" s="7"/>
      <c r="D126" s="47">
        <v>0</v>
      </c>
      <c r="F126" s="47">
        <v>0</v>
      </c>
      <c r="H126" s="47">
        <v>0</v>
      </c>
      <c r="J126" s="47">
        <v>0</v>
      </c>
      <c r="L126" s="47">
        <v>0</v>
      </c>
      <c r="N126" s="47">
        <v>0</v>
      </c>
      <c r="P126" s="47">
        <v>0</v>
      </c>
      <c r="R126" s="49">
        <v>9271773187</v>
      </c>
      <c r="T126" s="47">
        <f t="shared" si="2"/>
        <v>9271773187</v>
      </c>
      <c r="V126" s="54">
        <f>T126/درآمد!$F$12</f>
        <v>1.6810794236815314E-2</v>
      </c>
      <c r="W126" s="16"/>
      <c r="X126" s="20"/>
    </row>
    <row r="127" spans="1:24" ht="18.75" x14ac:dyDescent="0.2">
      <c r="A127" s="7" t="s">
        <v>273</v>
      </c>
      <c r="B127" s="7"/>
      <c r="D127" s="47">
        <v>0</v>
      </c>
      <c r="F127" s="47">
        <v>0</v>
      </c>
      <c r="H127" s="47">
        <v>0</v>
      </c>
      <c r="J127" s="47">
        <v>0</v>
      </c>
      <c r="L127" s="47">
        <v>0</v>
      </c>
      <c r="N127" s="47">
        <v>0</v>
      </c>
      <c r="P127" s="47">
        <v>0</v>
      </c>
      <c r="R127" s="49">
        <v>404856291</v>
      </c>
      <c r="T127" s="47">
        <f t="shared" si="2"/>
        <v>404856291</v>
      </c>
      <c r="V127" s="54">
        <f>T127/درآمد!$F$12</f>
        <v>7.3405115356185463E-4</v>
      </c>
      <c r="W127" s="16"/>
      <c r="X127" s="20"/>
    </row>
    <row r="128" spans="1:24" ht="18.75" x14ac:dyDescent="0.2">
      <c r="A128" s="7" t="s">
        <v>274</v>
      </c>
      <c r="B128" s="7"/>
      <c r="D128" s="47">
        <v>0</v>
      </c>
      <c r="F128" s="47">
        <v>0</v>
      </c>
      <c r="H128" s="47">
        <v>0</v>
      </c>
      <c r="J128" s="47">
        <v>0</v>
      </c>
      <c r="L128" s="47">
        <v>0</v>
      </c>
      <c r="N128" s="47">
        <v>0</v>
      </c>
      <c r="P128" s="47">
        <v>0</v>
      </c>
      <c r="R128" s="49">
        <v>109998970</v>
      </c>
      <c r="T128" s="47">
        <f t="shared" si="2"/>
        <v>109998970</v>
      </c>
      <c r="V128" s="54">
        <f>T128/درآمد!$F$12</f>
        <v>1.9944082039499752E-4</v>
      </c>
      <c r="W128" s="16"/>
      <c r="X128" s="20"/>
    </row>
    <row r="129" spans="1:24" ht="18.75" x14ac:dyDescent="0.2">
      <c r="A129" s="7" t="s">
        <v>275</v>
      </c>
      <c r="B129" s="7"/>
      <c r="D129" s="47">
        <v>0</v>
      </c>
      <c r="F129" s="47">
        <v>0</v>
      </c>
      <c r="H129" s="47">
        <v>0</v>
      </c>
      <c r="J129" s="47">
        <v>0</v>
      </c>
      <c r="L129" s="47">
        <v>0</v>
      </c>
      <c r="N129" s="47">
        <v>0</v>
      </c>
      <c r="P129" s="47">
        <v>0</v>
      </c>
      <c r="R129" s="49">
        <v>241595493</v>
      </c>
      <c r="T129" s="47">
        <f t="shared" si="2"/>
        <v>241595493</v>
      </c>
      <c r="V129" s="54">
        <f>T129/درآمد!$F$12</f>
        <v>4.3804049553967532E-4</v>
      </c>
      <c r="W129" s="16"/>
      <c r="X129" s="20"/>
    </row>
    <row r="130" spans="1:24" ht="18.75" x14ac:dyDescent="0.2">
      <c r="A130" s="7" t="s">
        <v>276</v>
      </c>
      <c r="B130" s="7"/>
      <c r="D130" s="47">
        <v>0</v>
      </c>
      <c r="F130" s="47">
        <v>0</v>
      </c>
      <c r="H130" s="47">
        <v>0</v>
      </c>
      <c r="J130" s="47">
        <v>0</v>
      </c>
      <c r="L130" s="47">
        <v>0</v>
      </c>
      <c r="N130" s="47">
        <v>0</v>
      </c>
      <c r="P130" s="47">
        <v>0</v>
      </c>
      <c r="R130" s="49">
        <v>493763736</v>
      </c>
      <c r="T130" s="47">
        <f t="shared" si="2"/>
        <v>493763736</v>
      </c>
      <c r="V130" s="54">
        <f>T130/درآمد!$F$12</f>
        <v>8.9525060633875904E-4</v>
      </c>
      <c r="W130" s="16"/>
      <c r="X130" s="20"/>
    </row>
    <row r="131" spans="1:24" ht="18.75" x14ac:dyDescent="0.2">
      <c r="A131" s="7" t="s">
        <v>277</v>
      </c>
      <c r="B131" s="7"/>
      <c r="D131" s="47">
        <v>0</v>
      </c>
      <c r="F131" s="47">
        <v>0</v>
      </c>
      <c r="H131" s="47">
        <v>0</v>
      </c>
      <c r="J131" s="47">
        <v>0</v>
      </c>
      <c r="L131" s="47">
        <v>0</v>
      </c>
      <c r="N131" s="47">
        <v>0</v>
      </c>
      <c r="P131" s="47">
        <v>0</v>
      </c>
      <c r="R131" s="49">
        <v>30520301</v>
      </c>
      <c r="T131" s="47">
        <f t="shared" si="2"/>
        <v>30520301</v>
      </c>
      <c r="V131" s="54">
        <f>T131/درآمد!$F$12</f>
        <v>5.5336826064300995E-5</v>
      </c>
      <c r="W131" s="16"/>
      <c r="X131" s="20"/>
    </row>
    <row r="132" spans="1:24" ht="18.75" x14ac:dyDescent="0.2">
      <c r="A132" s="7" t="s">
        <v>278</v>
      </c>
      <c r="B132" s="7"/>
      <c r="D132" s="47">
        <v>0</v>
      </c>
      <c r="F132" s="47">
        <v>0</v>
      </c>
      <c r="H132" s="47">
        <v>0</v>
      </c>
      <c r="J132" s="47">
        <v>0</v>
      </c>
      <c r="L132" s="47">
        <v>0</v>
      </c>
      <c r="N132" s="47">
        <v>0</v>
      </c>
      <c r="P132" s="47">
        <v>0</v>
      </c>
      <c r="R132" s="49">
        <v>557920849</v>
      </c>
      <c r="T132" s="47">
        <f t="shared" si="2"/>
        <v>557920849</v>
      </c>
      <c r="V132" s="54">
        <f>T132/درآمد!$F$12</f>
        <v>1.0115748523830135E-3</v>
      </c>
      <c r="W132" s="16"/>
      <c r="X132" s="20"/>
    </row>
    <row r="133" spans="1:24" ht="18.75" x14ac:dyDescent="0.2">
      <c r="A133" s="7" t="s">
        <v>279</v>
      </c>
      <c r="B133" s="7"/>
      <c r="D133" s="47">
        <v>0</v>
      </c>
      <c r="F133" s="47">
        <v>0</v>
      </c>
      <c r="H133" s="47">
        <v>0</v>
      </c>
      <c r="J133" s="47">
        <v>0</v>
      </c>
      <c r="L133" s="47">
        <v>0</v>
      </c>
      <c r="N133" s="47">
        <v>0</v>
      </c>
      <c r="P133" s="47">
        <v>0</v>
      </c>
      <c r="R133" s="49">
        <v>1148485819</v>
      </c>
      <c r="T133" s="47">
        <f t="shared" si="2"/>
        <v>1148485819</v>
      </c>
      <c r="V133" s="54">
        <f>T133/درآمد!$F$12</f>
        <v>2.0823372614614537E-3</v>
      </c>
      <c r="W133" s="16"/>
      <c r="X133" s="20"/>
    </row>
    <row r="134" spans="1:24" ht="18.75" x14ac:dyDescent="0.2">
      <c r="A134" s="7" t="s">
        <v>280</v>
      </c>
      <c r="B134" s="7"/>
      <c r="D134" s="47">
        <v>0</v>
      </c>
      <c r="F134" s="47">
        <v>0</v>
      </c>
      <c r="H134" s="47">
        <v>0</v>
      </c>
      <c r="J134" s="47">
        <v>0</v>
      </c>
      <c r="L134" s="47">
        <v>0</v>
      </c>
      <c r="N134" s="47">
        <v>0</v>
      </c>
      <c r="P134" s="47">
        <v>0</v>
      </c>
      <c r="R134" s="49">
        <v>1159870092</v>
      </c>
      <c r="T134" s="47">
        <f t="shared" si="2"/>
        <v>1159870092</v>
      </c>
      <c r="V134" s="54">
        <f>T134/درآمد!$F$12</f>
        <v>2.1029782615246419E-3</v>
      </c>
      <c r="W134" s="16"/>
      <c r="X134" s="20"/>
    </row>
    <row r="135" spans="1:24" ht="18.75" x14ac:dyDescent="0.2">
      <c r="A135" s="7" t="s">
        <v>281</v>
      </c>
      <c r="B135" s="7"/>
      <c r="D135" s="47">
        <v>0</v>
      </c>
      <c r="F135" s="47">
        <v>0</v>
      </c>
      <c r="H135" s="47">
        <v>0</v>
      </c>
      <c r="J135" s="47">
        <v>0</v>
      </c>
      <c r="L135" s="47">
        <v>0</v>
      </c>
      <c r="N135" s="47">
        <v>0</v>
      </c>
      <c r="P135" s="47">
        <v>0</v>
      </c>
      <c r="R135" s="49">
        <v>739780700</v>
      </c>
      <c r="T135" s="47">
        <f t="shared" si="2"/>
        <v>739780700</v>
      </c>
      <c r="V135" s="54">
        <f>T135/درآمد!$F$12</f>
        <v>1.3413077387941499E-3</v>
      </c>
      <c r="W135" s="16"/>
      <c r="X135" s="20"/>
    </row>
    <row r="136" spans="1:24" ht="18.75" x14ac:dyDescent="0.2">
      <c r="A136" s="7" t="s">
        <v>282</v>
      </c>
      <c r="B136" s="7"/>
      <c r="D136" s="47">
        <v>0</v>
      </c>
      <c r="F136" s="47">
        <v>0</v>
      </c>
      <c r="H136" s="47">
        <v>0</v>
      </c>
      <c r="J136" s="47">
        <v>0</v>
      </c>
      <c r="L136" s="47">
        <v>0</v>
      </c>
      <c r="N136" s="47">
        <v>0</v>
      </c>
      <c r="P136" s="47">
        <v>0</v>
      </c>
      <c r="R136" s="49">
        <v>319852100</v>
      </c>
      <c r="T136" s="47">
        <f t="shared" si="2"/>
        <v>319852100</v>
      </c>
      <c r="V136" s="54">
        <f>T136/درآمد!$F$12</f>
        <v>5.7992875050614373E-4</v>
      </c>
      <c r="W136" s="16"/>
      <c r="X136" s="20"/>
    </row>
    <row r="137" spans="1:24" ht="18.75" x14ac:dyDescent="0.2">
      <c r="A137" s="7" t="s">
        <v>283</v>
      </c>
      <c r="B137" s="7"/>
      <c r="D137" s="47">
        <v>0</v>
      </c>
      <c r="F137" s="47">
        <v>0</v>
      </c>
      <c r="H137" s="47">
        <v>0</v>
      </c>
      <c r="J137" s="47">
        <v>0</v>
      </c>
      <c r="L137" s="47">
        <v>0</v>
      </c>
      <c r="N137" s="47">
        <v>0</v>
      </c>
      <c r="P137" s="47">
        <v>0</v>
      </c>
      <c r="R137" s="49">
        <v>7824054</v>
      </c>
      <c r="T137" s="47">
        <f t="shared" si="2"/>
        <v>7824054</v>
      </c>
      <c r="V137" s="54">
        <f>T137/درآمد!$F$12</f>
        <v>1.4185912364222701E-5</v>
      </c>
      <c r="W137" s="16"/>
      <c r="X137" s="20"/>
    </row>
    <row r="138" spans="1:24" ht="18.75" x14ac:dyDescent="0.2">
      <c r="A138" s="7" t="s">
        <v>284</v>
      </c>
      <c r="B138" s="7"/>
      <c r="D138" s="47">
        <v>0</v>
      </c>
      <c r="F138" s="47">
        <v>0</v>
      </c>
      <c r="H138" s="47">
        <v>0</v>
      </c>
      <c r="J138" s="47">
        <v>0</v>
      </c>
      <c r="L138" s="47">
        <v>0</v>
      </c>
      <c r="N138" s="47">
        <v>0</v>
      </c>
      <c r="P138" s="47">
        <v>0</v>
      </c>
      <c r="R138" s="49">
        <v>236230271</v>
      </c>
      <c r="T138" s="47">
        <f t="shared" si="2"/>
        <v>236230271</v>
      </c>
      <c r="V138" s="54">
        <f>T138/درآمد!$F$12</f>
        <v>4.2831272920439698E-4</v>
      </c>
      <c r="W138" s="16"/>
      <c r="X138" s="20"/>
    </row>
    <row r="139" spans="1:24" ht="18.75" x14ac:dyDescent="0.2">
      <c r="A139" s="7" t="s">
        <v>285</v>
      </c>
      <c r="B139" s="7"/>
      <c r="D139" s="47">
        <v>0</v>
      </c>
      <c r="F139" s="47">
        <v>0</v>
      </c>
      <c r="H139" s="47">
        <v>0</v>
      </c>
      <c r="J139" s="47">
        <v>0</v>
      </c>
      <c r="L139" s="47">
        <v>0</v>
      </c>
      <c r="N139" s="47">
        <v>0</v>
      </c>
      <c r="P139" s="47">
        <v>0</v>
      </c>
      <c r="R139" s="49">
        <v>2480371345</v>
      </c>
      <c r="T139" s="47">
        <f t="shared" si="2"/>
        <v>2480371345</v>
      </c>
      <c r="V139" s="54">
        <f>T139/درآمد!$F$12</f>
        <v>4.4971993458760877E-3</v>
      </c>
      <c r="W139" s="16"/>
      <c r="X139" s="20"/>
    </row>
    <row r="140" spans="1:24" ht="18.75" x14ac:dyDescent="0.2">
      <c r="A140" s="7" t="s">
        <v>286</v>
      </c>
      <c r="B140" s="7"/>
      <c r="D140" s="47">
        <v>0</v>
      </c>
      <c r="F140" s="47">
        <v>0</v>
      </c>
      <c r="H140" s="47">
        <v>0</v>
      </c>
      <c r="J140" s="47">
        <v>0</v>
      </c>
      <c r="L140" s="47">
        <v>0</v>
      </c>
      <c r="N140" s="47">
        <v>0</v>
      </c>
      <c r="P140" s="47">
        <v>0</v>
      </c>
      <c r="R140" s="49">
        <v>1347031147</v>
      </c>
      <c r="T140" s="47">
        <f t="shared" si="2"/>
        <v>1347031147</v>
      </c>
      <c r="V140" s="54">
        <f>T140/درآمد!$F$12</f>
        <v>2.4423228422529274E-3</v>
      </c>
      <c r="W140" s="16"/>
      <c r="X140" s="20"/>
    </row>
    <row r="141" spans="1:24" ht="18.75" x14ac:dyDescent="0.2">
      <c r="A141" s="7" t="s">
        <v>287</v>
      </c>
      <c r="B141" s="7"/>
      <c r="D141" s="47">
        <v>0</v>
      </c>
      <c r="F141" s="47">
        <v>0</v>
      </c>
      <c r="H141" s="47">
        <v>0</v>
      </c>
      <c r="J141" s="47">
        <v>0</v>
      </c>
      <c r="L141" s="47">
        <v>0</v>
      </c>
      <c r="N141" s="47">
        <v>0</v>
      </c>
      <c r="P141" s="47">
        <v>0</v>
      </c>
      <c r="R141" s="49">
        <v>41668501</v>
      </c>
      <c r="T141" s="47">
        <f t="shared" si="2"/>
        <v>41668501</v>
      </c>
      <c r="V141" s="54">
        <f>T141/درآمد!$F$12</f>
        <v>7.5549798548747992E-5</v>
      </c>
      <c r="W141" s="16"/>
      <c r="X141" s="20"/>
    </row>
    <row r="142" spans="1:24" ht="18.75" x14ac:dyDescent="0.2">
      <c r="A142" s="7" t="s">
        <v>288</v>
      </c>
      <c r="B142" s="7"/>
      <c r="D142" s="47">
        <v>0</v>
      </c>
      <c r="F142" s="47">
        <v>0</v>
      </c>
      <c r="H142" s="47">
        <v>0</v>
      </c>
      <c r="J142" s="47">
        <v>0</v>
      </c>
      <c r="L142" s="47">
        <v>0</v>
      </c>
      <c r="N142" s="47">
        <v>0</v>
      </c>
      <c r="P142" s="47">
        <v>0</v>
      </c>
      <c r="R142" s="49">
        <v>3273446599</v>
      </c>
      <c r="T142" s="47">
        <f t="shared" si="2"/>
        <v>3273446599</v>
      </c>
      <c r="V142" s="54">
        <f>T142/درآمد!$F$12</f>
        <v>5.9351362583101863E-3</v>
      </c>
      <c r="W142" s="16"/>
      <c r="X142" s="20"/>
    </row>
    <row r="143" spans="1:24" ht="18.75" x14ac:dyDescent="0.2">
      <c r="A143" s="7" t="s">
        <v>289</v>
      </c>
      <c r="B143" s="7"/>
      <c r="D143" s="47">
        <v>0</v>
      </c>
      <c r="F143" s="47">
        <v>0</v>
      </c>
      <c r="H143" s="47">
        <v>0</v>
      </c>
      <c r="J143" s="47">
        <v>0</v>
      </c>
      <c r="L143" s="47">
        <v>0</v>
      </c>
      <c r="N143" s="47">
        <v>0</v>
      </c>
      <c r="P143" s="47">
        <v>0</v>
      </c>
      <c r="R143" s="49">
        <v>268887635</v>
      </c>
      <c r="T143" s="47">
        <f t="shared" si="2"/>
        <v>268887635</v>
      </c>
      <c r="V143" s="54">
        <f>T143/درآمد!$F$12</f>
        <v>4.875242969863322E-4</v>
      </c>
      <c r="W143" s="16"/>
      <c r="X143" s="20"/>
    </row>
    <row r="144" spans="1:24" ht="18.75" x14ac:dyDescent="0.2">
      <c r="A144" s="7" t="s">
        <v>96</v>
      </c>
      <c r="B144" s="7"/>
      <c r="D144" s="47">
        <v>0</v>
      </c>
      <c r="F144" s="47">
        <v>241137890</v>
      </c>
      <c r="H144" s="47">
        <v>0</v>
      </c>
      <c r="J144" s="47">
        <v>0</v>
      </c>
      <c r="L144" s="47">
        <v>0</v>
      </c>
      <c r="N144" s="47">
        <v>0</v>
      </c>
      <c r="P144" s="47">
        <v>455517284</v>
      </c>
      <c r="R144" s="47">
        <v>0</v>
      </c>
      <c r="T144" s="47">
        <f t="shared" si="2"/>
        <v>455517284</v>
      </c>
      <c r="V144" s="54">
        <f>T144/درآمد!$F$12</f>
        <v>8.2590537734181582E-4</v>
      </c>
      <c r="W144" s="16"/>
      <c r="X144" s="20"/>
    </row>
    <row r="145" spans="1:24" ht="18.75" x14ac:dyDescent="0.2">
      <c r="A145" s="7" t="s">
        <v>101</v>
      </c>
      <c r="B145" s="7"/>
      <c r="D145" s="47">
        <v>0</v>
      </c>
      <c r="F145" s="47">
        <v>230959296</v>
      </c>
      <c r="H145" s="47">
        <v>0</v>
      </c>
      <c r="J145" s="47">
        <v>0</v>
      </c>
      <c r="L145" s="47">
        <v>0</v>
      </c>
      <c r="N145" s="47">
        <v>0</v>
      </c>
      <c r="P145" s="47">
        <v>230959296</v>
      </c>
      <c r="R145" s="47">
        <v>0</v>
      </c>
      <c r="T145" s="47">
        <f t="shared" si="2"/>
        <v>230959296</v>
      </c>
      <c r="V145" s="54">
        <f>T145/درآمد!$F$12</f>
        <v>4.1875584355099933E-4</v>
      </c>
      <c r="W145" s="16"/>
      <c r="X145" s="20"/>
    </row>
    <row r="146" spans="1:24" ht="18.75" x14ac:dyDescent="0.2">
      <c r="A146" s="7" t="s">
        <v>99</v>
      </c>
      <c r="B146" s="7"/>
      <c r="D146" s="47">
        <v>0</v>
      </c>
      <c r="F146" s="47">
        <v>141440094</v>
      </c>
      <c r="H146" s="47">
        <v>0</v>
      </c>
      <c r="J146" s="47">
        <v>0</v>
      </c>
      <c r="L146" s="47">
        <v>0</v>
      </c>
      <c r="N146" s="47">
        <v>0</v>
      </c>
      <c r="P146" s="47">
        <v>141440094</v>
      </c>
      <c r="R146" s="47">
        <v>0</v>
      </c>
      <c r="T146" s="47">
        <f t="shared" si="2"/>
        <v>141440094</v>
      </c>
      <c r="V146" s="54">
        <f>T146/درآمد!$F$12</f>
        <v>2.5644720477024073E-4</v>
      </c>
      <c r="W146" s="16"/>
      <c r="X146" s="20"/>
    </row>
    <row r="147" spans="1:24" ht="18.75" x14ac:dyDescent="0.2">
      <c r="A147" s="7" t="s">
        <v>95</v>
      </c>
      <c r="B147" s="7"/>
      <c r="D147" s="47">
        <v>0</v>
      </c>
      <c r="F147" s="47">
        <v>53987125</v>
      </c>
      <c r="H147" s="47">
        <v>0</v>
      </c>
      <c r="J147" s="47">
        <v>0</v>
      </c>
      <c r="L147" s="47">
        <v>0</v>
      </c>
      <c r="N147" s="47">
        <v>0</v>
      </c>
      <c r="P147" s="47">
        <v>104003090</v>
      </c>
      <c r="R147" s="47">
        <v>0</v>
      </c>
      <c r="T147" s="47">
        <f t="shared" si="2"/>
        <v>104003090</v>
      </c>
      <c r="V147" s="54">
        <f>T147/درآمد!$F$12</f>
        <v>1.8856959836273705E-4</v>
      </c>
      <c r="W147" s="16"/>
      <c r="X147" s="20"/>
    </row>
    <row r="148" spans="1:24" ht="18.75" x14ac:dyDescent="0.2">
      <c r="A148" s="7" t="s">
        <v>98</v>
      </c>
      <c r="B148" s="7"/>
      <c r="D148" s="47">
        <v>0</v>
      </c>
      <c r="F148" s="47">
        <v>6730407880</v>
      </c>
      <c r="H148" s="47">
        <v>0</v>
      </c>
      <c r="J148" s="47">
        <v>0</v>
      </c>
      <c r="L148" s="47">
        <v>0</v>
      </c>
      <c r="N148" s="47">
        <v>0</v>
      </c>
      <c r="P148" s="47">
        <v>6730407880</v>
      </c>
      <c r="R148" s="47">
        <v>0</v>
      </c>
      <c r="T148" s="47">
        <f t="shared" si="2"/>
        <v>6730407880</v>
      </c>
      <c r="V148" s="54">
        <f>T148/درآمد!$F$12</f>
        <v>1.2203005802510295E-2</v>
      </c>
      <c r="W148" s="16"/>
      <c r="X148" s="20"/>
    </row>
    <row r="149" spans="1:24" ht="18.75" x14ac:dyDescent="0.2">
      <c r="A149" s="7" t="s">
        <v>91</v>
      </c>
      <c r="B149" s="7"/>
      <c r="D149" s="47">
        <v>0</v>
      </c>
      <c r="F149" s="47">
        <v>16472263819</v>
      </c>
      <c r="H149" s="47">
        <v>0</v>
      </c>
      <c r="J149" s="47">
        <v>0</v>
      </c>
      <c r="L149" s="47">
        <v>0</v>
      </c>
      <c r="N149" s="47">
        <v>0</v>
      </c>
      <c r="P149" s="47">
        <v>16579437000</v>
      </c>
      <c r="R149" s="47">
        <v>0</v>
      </c>
      <c r="T149" s="47">
        <f t="shared" si="2"/>
        <v>16579437000</v>
      </c>
      <c r="V149" s="54">
        <f>T149/درآمد!$F$12</f>
        <v>3.0060431629197769E-2</v>
      </c>
      <c r="W149" s="16"/>
      <c r="X149" s="20"/>
    </row>
    <row r="150" spans="1:24" ht="21.75" thickBot="1" x14ac:dyDescent="0.25">
      <c r="A150" s="112" t="s">
        <v>76</v>
      </c>
      <c r="B150" s="112"/>
      <c r="D150" s="50">
        <f>SUM(D9:D149)</f>
        <v>6536320915</v>
      </c>
      <c r="F150" s="50">
        <f>SUM(F9:F149)</f>
        <v>-76803178058</v>
      </c>
      <c r="H150" s="50">
        <f>SUM(H9:H149)</f>
        <v>591669790</v>
      </c>
      <c r="J150" s="50">
        <f>SUM(J9:J149)</f>
        <v>-93545383457</v>
      </c>
      <c r="L150" s="50">
        <f>SUM(L9:L149)</f>
        <v>130.99</v>
      </c>
      <c r="N150" s="50">
        <f>SUM(N9:N149)</f>
        <v>218678957172</v>
      </c>
      <c r="P150" s="50">
        <f>SUM(P9:P149)</f>
        <v>145430351428</v>
      </c>
      <c r="R150" s="50">
        <f>SUM(R9:R149)</f>
        <v>183580637112</v>
      </c>
      <c r="T150" s="50">
        <f>SUM(T9:T149)</f>
        <v>547689945712</v>
      </c>
      <c r="V150" s="55">
        <f>SUM(V9:V149)</f>
        <v>0.99302504464262631</v>
      </c>
      <c r="W150" s="16"/>
    </row>
    <row r="151" spans="1:24" ht="13.5" thickTop="1" x14ac:dyDescent="0.2">
      <c r="W151" s="16"/>
    </row>
    <row r="152" spans="1:24" x14ac:dyDescent="0.2">
      <c r="W152" s="16"/>
    </row>
    <row r="153" spans="1:24" x14ac:dyDescent="0.2">
      <c r="W153" s="16"/>
    </row>
    <row r="154" spans="1:24" x14ac:dyDescent="0.2">
      <c r="P154" s="42"/>
      <c r="W154" s="16"/>
    </row>
    <row r="155" spans="1:24" x14ac:dyDescent="0.2">
      <c r="W155" s="16"/>
    </row>
    <row r="156" spans="1:24" x14ac:dyDescent="0.2">
      <c r="P156" s="42"/>
      <c r="W156" s="16"/>
    </row>
    <row r="157" spans="1:24" x14ac:dyDescent="0.2">
      <c r="P157" s="42"/>
      <c r="W157" s="16"/>
    </row>
    <row r="158" spans="1:24" x14ac:dyDescent="0.2">
      <c r="P158" s="42"/>
      <c r="W158" s="16"/>
    </row>
    <row r="159" spans="1:24" x14ac:dyDescent="0.2">
      <c r="P159" s="42"/>
      <c r="W159" s="16"/>
    </row>
    <row r="160" spans="1:24" x14ac:dyDescent="0.2">
      <c r="P160" s="42"/>
      <c r="W160" s="16"/>
    </row>
    <row r="161" spans="16:23" x14ac:dyDescent="0.2">
      <c r="P161" s="42"/>
      <c r="W161" s="16"/>
    </row>
    <row r="162" spans="16:23" x14ac:dyDescent="0.2">
      <c r="P162" s="42"/>
      <c r="W162" s="16"/>
    </row>
    <row r="163" spans="16:23" x14ac:dyDescent="0.2">
      <c r="P163" s="42"/>
      <c r="W163" s="16"/>
    </row>
    <row r="164" spans="16:23" x14ac:dyDescent="0.2">
      <c r="P164" s="42"/>
      <c r="W164" s="16"/>
    </row>
    <row r="165" spans="16:23" x14ac:dyDescent="0.2">
      <c r="P165" s="42"/>
      <c r="W165" s="16"/>
    </row>
    <row r="166" spans="16:23" x14ac:dyDescent="0.2">
      <c r="P166" s="42"/>
      <c r="W166" s="16"/>
    </row>
    <row r="167" spans="16:23" x14ac:dyDescent="0.2">
      <c r="P167" s="42"/>
      <c r="W167" s="16"/>
    </row>
    <row r="168" spans="16:23" x14ac:dyDescent="0.2">
      <c r="P168" s="42"/>
      <c r="W168" s="16"/>
    </row>
    <row r="169" spans="16:23" x14ac:dyDescent="0.2">
      <c r="P169" s="42"/>
      <c r="W169" s="16"/>
    </row>
    <row r="170" spans="16:23" x14ac:dyDescent="0.2">
      <c r="P170" s="42"/>
      <c r="W170" s="16"/>
    </row>
    <row r="171" spans="16:23" x14ac:dyDescent="0.2">
      <c r="P171" s="42"/>
      <c r="W171" s="16"/>
    </row>
    <row r="172" spans="16:23" x14ac:dyDescent="0.2">
      <c r="P172" s="42"/>
      <c r="W172" s="16"/>
    </row>
    <row r="173" spans="16:23" x14ac:dyDescent="0.2">
      <c r="P173" s="42"/>
      <c r="W173" s="16"/>
    </row>
    <row r="174" spans="16:23" x14ac:dyDescent="0.2">
      <c r="P174" s="42"/>
      <c r="W174" s="16"/>
    </row>
    <row r="175" spans="16:23" x14ac:dyDescent="0.2">
      <c r="P175" s="42"/>
      <c r="W175" s="16"/>
    </row>
    <row r="176" spans="16:23" x14ac:dyDescent="0.2">
      <c r="P176" s="42"/>
      <c r="W176" s="16"/>
    </row>
    <row r="177" spans="16:23" x14ac:dyDescent="0.2">
      <c r="P177" s="42"/>
      <c r="W177" s="16"/>
    </row>
    <row r="178" spans="16:23" x14ac:dyDescent="0.2">
      <c r="P178" s="42"/>
      <c r="W178" s="16"/>
    </row>
    <row r="179" spans="16:23" x14ac:dyDescent="0.2">
      <c r="P179" s="42"/>
      <c r="W179" s="16"/>
    </row>
    <row r="180" spans="16:23" x14ac:dyDescent="0.2">
      <c r="P180" s="42"/>
      <c r="W180" s="16"/>
    </row>
    <row r="181" spans="16:23" x14ac:dyDescent="0.2">
      <c r="P181" s="42"/>
      <c r="W181" s="16"/>
    </row>
    <row r="182" spans="16:23" x14ac:dyDescent="0.2">
      <c r="P182" s="42"/>
      <c r="W182" s="16"/>
    </row>
    <row r="183" spans="16:23" x14ac:dyDescent="0.2">
      <c r="P183" s="42"/>
      <c r="W183" s="16"/>
    </row>
    <row r="184" spans="16:23" x14ac:dyDescent="0.2">
      <c r="P184" s="42"/>
      <c r="W184" s="16"/>
    </row>
    <row r="185" spans="16:23" x14ac:dyDescent="0.2">
      <c r="P185" s="42"/>
      <c r="W185" s="16"/>
    </row>
    <row r="186" spans="16:23" x14ac:dyDescent="0.2">
      <c r="W186" s="16"/>
    </row>
    <row r="187" spans="16:23" x14ac:dyDescent="0.2">
      <c r="W187" s="16"/>
    </row>
    <row r="188" spans="16:23" x14ac:dyDescent="0.2">
      <c r="W188" s="16"/>
    </row>
    <row r="189" spans="16:23" x14ac:dyDescent="0.2">
      <c r="W189" s="16"/>
    </row>
    <row r="190" spans="16:23" x14ac:dyDescent="0.2">
      <c r="W190" s="16"/>
    </row>
    <row r="191" spans="16:23" x14ac:dyDescent="0.2">
      <c r="W191" s="16"/>
    </row>
    <row r="192" spans="16:23" x14ac:dyDescent="0.2">
      <c r="W192" s="16"/>
    </row>
    <row r="193" spans="23:23" x14ac:dyDescent="0.2">
      <c r="W193" s="16"/>
    </row>
    <row r="194" spans="23:23" x14ac:dyDescent="0.2">
      <c r="W194" s="16"/>
    </row>
    <row r="195" spans="23:23" x14ac:dyDescent="0.2">
      <c r="W195" s="16"/>
    </row>
    <row r="196" spans="23:23" x14ac:dyDescent="0.2">
      <c r="W196" s="16"/>
    </row>
    <row r="197" spans="23:23" x14ac:dyDescent="0.2">
      <c r="W197" s="16"/>
    </row>
    <row r="198" spans="23:23" x14ac:dyDescent="0.2">
      <c r="W198" s="16"/>
    </row>
    <row r="199" spans="23:23" x14ac:dyDescent="0.2">
      <c r="W199" s="16"/>
    </row>
    <row r="200" spans="23:23" x14ac:dyDescent="0.2">
      <c r="W200" s="16"/>
    </row>
    <row r="201" spans="23:23" x14ac:dyDescent="0.2">
      <c r="W201" s="16"/>
    </row>
    <row r="202" spans="23:23" x14ac:dyDescent="0.2">
      <c r="W202" s="16"/>
    </row>
    <row r="203" spans="23:23" x14ac:dyDescent="0.2">
      <c r="W203" s="16"/>
    </row>
    <row r="204" spans="23:23" x14ac:dyDescent="0.2">
      <c r="W204" s="16"/>
    </row>
  </sheetData>
  <mergeCells count="116">
    <mergeCell ref="A114:B114"/>
    <mergeCell ref="A150:B150"/>
    <mergeCell ref="A109:B109"/>
    <mergeCell ref="A110:B110"/>
    <mergeCell ref="A111:B111"/>
    <mergeCell ref="A112:B112"/>
    <mergeCell ref="A113:B113"/>
    <mergeCell ref="A104:B104"/>
    <mergeCell ref="A105:B105"/>
    <mergeCell ref="A106:B106"/>
    <mergeCell ref="A107:B107"/>
    <mergeCell ref="A108:B108"/>
    <mergeCell ref="A99:B99"/>
    <mergeCell ref="A100:B100"/>
    <mergeCell ref="A101:B101"/>
    <mergeCell ref="A102:B102"/>
    <mergeCell ref="A103:B103"/>
    <mergeCell ref="A94:B94"/>
    <mergeCell ref="A95:B95"/>
    <mergeCell ref="A96:B96"/>
    <mergeCell ref="A97:B97"/>
    <mergeCell ref="A98:B98"/>
    <mergeCell ref="A89:B89"/>
    <mergeCell ref="A90:B90"/>
    <mergeCell ref="A91:B91"/>
    <mergeCell ref="A92:B92"/>
    <mergeCell ref="A93:B93"/>
    <mergeCell ref="A84:B84"/>
    <mergeCell ref="A85:B85"/>
    <mergeCell ref="A86:B86"/>
    <mergeCell ref="A87:B87"/>
    <mergeCell ref="A88:B88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1:V1"/>
    <mergeCell ref="A2:V2"/>
    <mergeCell ref="A3:V3"/>
    <mergeCell ref="B5:V5"/>
    <mergeCell ref="D6:L6"/>
    <mergeCell ref="N6:V6"/>
    <mergeCell ref="J7:L7"/>
    <mergeCell ref="T7:V7"/>
    <mergeCell ref="A8:B8"/>
  </mergeCells>
  <conditionalFormatting sqref="A1:B1048576">
    <cfRule type="duplicateValues" dxfId="3" priority="4"/>
  </conditionalFormatting>
  <conditionalFormatting sqref="P154">
    <cfRule type="duplicateValues" dxfId="2" priority="1"/>
  </conditionalFormatting>
  <pageMargins left="0.39" right="0.39" top="0.39" bottom="0.39" header="0" footer="0"/>
  <pageSetup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2"/>
  <sheetViews>
    <sheetView rightToLeft="1" view="pageBreakPreview" zoomScale="96" zoomScaleNormal="100" zoomScaleSheetLayoutView="96" workbookViewId="0">
      <selection activeCell="N21" sqref="N21"/>
    </sheetView>
  </sheetViews>
  <sheetFormatPr defaultRowHeight="12.75" x14ac:dyDescent="0.2"/>
  <cols>
    <col min="1" max="1" width="6.7109375" bestFit="1" customWidth="1"/>
    <col min="2" max="2" width="18.140625" customWidth="1"/>
    <col min="3" max="3" width="1.28515625" customWidth="1"/>
    <col min="4" max="4" width="14.5703125" bestFit="1" customWidth="1"/>
    <col min="5" max="5" width="1.28515625" customWidth="1"/>
    <col min="6" max="6" width="15.5703125" bestFit="1" customWidth="1"/>
    <col min="7" max="7" width="1.28515625" customWidth="1"/>
    <col min="8" max="8" width="11.28515625" bestFit="1" customWidth="1"/>
    <col min="9" max="9" width="1.28515625" customWidth="1"/>
    <col min="10" max="10" width="5.140625" bestFit="1" customWidth="1"/>
    <col min="11" max="11" width="1.28515625" customWidth="1"/>
    <col min="12" max="12" width="14.5703125" bestFit="1" customWidth="1"/>
    <col min="13" max="13" width="1.28515625" customWidth="1"/>
    <col min="14" max="14" width="15.5703125" bestFit="1" customWidth="1"/>
    <col min="15" max="15" width="1.28515625" customWidth="1"/>
    <col min="16" max="16" width="12.42578125" bestFit="1" customWidth="1"/>
    <col min="17" max="17" width="1.28515625" customWidth="1"/>
    <col min="18" max="18" width="14.42578125" bestFit="1" customWidth="1"/>
    <col min="19" max="19" width="0.28515625" customWidth="1"/>
  </cols>
  <sheetData>
    <row r="1" spans="1:18" ht="29.1" customHeigh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ht="21.75" customHeight="1" x14ac:dyDescent="0.2">
      <c r="A2" s="102" t="s">
        <v>111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8" ht="21.75" customHeight="1" x14ac:dyDescent="0.2">
      <c r="A3" s="102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</row>
    <row r="4" spans="1:18" ht="14.45" customHeight="1" x14ac:dyDescent="0.2"/>
    <row r="5" spans="1:18" ht="14.45" customHeight="1" x14ac:dyDescent="0.2">
      <c r="A5" s="22" t="s">
        <v>120</v>
      </c>
      <c r="B5" s="113" t="s">
        <v>183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</row>
    <row r="6" spans="1:18" ht="14.45" customHeight="1" x14ac:dyDescent="0.2">
      <c r="D6" s="105" t="s">
        <v>128</v>
      </c>
      <c r="E6" s="105"/>
      <c r="F6" s="105"/>
      <c r="G6" s="105"/>
      <c r="H6" s="105"/>
      <c r="I6" s="105"/>
      <c r="J6" s="105"/>
      <c r="L6" s="105" t="s">
        <v>129</v>
      </c>
      <c r="M6" s="105"/>
      <c r="N6" s="105"/>
      <c r="O6" s="105"/>
      <c r="P6" s="105"/>
      <c r="Q6" s="105"/>
      <c r="R6" s="105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105" t="s">
        <v>184</v>
      </c>
      <c r="B8" s="105"/>
      <c r="D8" s="2" t="s">
        <v>185</v>
      </c>
      <c r="F8" s="2" t="s">
        <v>132</v>
      </c>
      <c r="H8" s="2" t="s">
        <v>133</v>
      </c>
      <c r="J8" s="2" t="s">
        <v>76</v>
      </c>
      <c r="L8" s="2" t="s">
        <v>185</v>
      </c>
      <c r="N8" s="2" t="s">
        <v>132</v>
      </c>
      <c r="P8" s="2" t="s">
        <v>133</v>
      </c>
      <c r="R8" s="2" t="s">
        <v>76</v>
      </c>
    </row>
    <row r="9" spans="1:18" s="57" customFormat="1" ht="21.75" customHeight="1" x14ac:dyDescent="0.2">
      <c r="A9" s="119" t="s">
        <v>186</v>
      </c>
      <c r="B9" s="119"/>
      <c r="D9" s="56">
        <v>0</v>
      </c>
      <c r="F9" s="56">
        <v>0</v>
      </c>
      <c r="H9" s="56">
        <v>0</v>
      </c>
      <c r="J9" s="56">
        <v>0</v>
      </c>
      <c r="L9" s="56">
        <v>2405180579</v>
      </c>
      <c r="N9" s="56">
        <v>0</v>
      </c>
      <c r="P9" s="56">
        <v>-18132783</v>
      </c>
      <c r="R9" s="56">
        <f>L9+N9+P9</f>
        <v>2387047796</v>
      </c>
    </row>
    <row r="10" spans="1:18" s="57" customFormat="1" ht="21.75" customHeight="1" x14ac:dyDescent="0.2">
      <c r="A10" s="120" t="s">
        <v>76</v>
      </c>
      <c r="B10" s="120"/>
      <c r="D10" s="58">
        <v>0</v>
      </c>
      <c r="F10" s="58">
        <v>0</v>
      </c>
      <c r="H10" s="58">
        <v>0</v>
      </c>
      <c r="J10" s="58">
        <v>0</v>
      </c>
      <c r="L10" s="58">
        <f>SUM(L9)</f>
        <v>2405180579</v>
      </c>
      <c r="N10" s="58">
        <f>SUM(N9)</f>
        <v>0</v>
      </c>
      <c r="P10" s="58">
        <f>SUM(P9)</f>
        <v>-18132783</v>
      </c>
      <c r="R10" s="58">
        <f>SUM(R9)</f>
        <v>2387047796</v>
      </c>
    </row>
    <row r="12" spans="1:18" x14ac:dyDescent="0.2">
      <c r="P12" s="19"/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9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0"/>
  <sheetViews>
    <sheetView rightToLeft="1" view="pageBreakPreview" zoomScale="96" zoomScaleNormal="100" zoomScaleSheetLayoutView="96" workbookViewId="0">
      <selection activeCell="H28" sqref="H28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ht="21.75" customHeight="1" x14ac:dyDescent="0.2">
      <c r="A2" s="102" t="s">
        <v>111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ht="21.75" customHeight="1" x14ac:dyDescent="0.2">
      <c r="A3" s="102" t="s">
        <v>2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4.45" customHeight="1" x14ac:dyDescent="0.2"/>
    <row r="5" spans="1:10" ht="21" customHeight="1" x14ac:dyDescent="0.2">
      <c r="A5" s="22" t="s">
        <v>122</v>
      </c>
      <c r="B5" s="113" t="s">
        <v>187</v>
      </c>
      <c r="C5" s="113"/>
      <c r="D5" s="113"/>
      <c r="E5" s="113"/>
      <c r="F5" s="113"/>
      <c r="G5" s="113"/>
      <c r="H5" s="113"/>
      <c r="I5" s="113"/>
      <c r="J5" s="113"/>
    </row>
    <row r="6" spans="1:10" ht="14.45" customHeight="1" x14ac:dyDescent="0.2">
      <c r="D6" s="105" t="s">
        <v>128</v>
      </c>
      <c r="E6" s="105"/>
      <c r="F6" s="105"/>
      <c r="H6" s="105" t="s">
        <v>129</v>
      </c>
      <c r="I6" s="105"/>
      <c r="J6" s="105"/>
    </row>
    <row r="7" spans="1:10" ht="36.4" customHeight="1" x14ac:dyDescent="0.2">
      <c r="A7" s="105" t="s">
        <v>188</v>
      </c>
      <c r="B7" s="105"/>
      <c r="D7" s="14" t="s">
        <v>189</v>
      </c>
      <c r="E7" s="3"/>
      <c r="F7" s="14" t="s">
        <v>190</v>
      </c>
      <c r="H7" s="14" t="s">
        <v>189</v>
      </c>
      <c r="I7" s="3"/>
      <c r="J7" s="14" t="s">
        <v>190</v>
      </c>
    </row>
    <row r="8" spans="1:10" ht="21.75" customHeight="1" x14ac:dyDescent="0.2">
      <c r="A8" s="114" t="s">
        <v>109</v>
      </c>
      <c r="B8" s="114"/>
      <c r="D8" s="59">
        <v>4016796</v>
      </c>
      <c r="E8" s="29"/>
      <c r="F8" s="28">
        <f>D8/$D$10</f>
        <v>0.80110169542229992</v>
      </c>
      <c r="G8" s="29"/>
      <c r="H8" s="59">
        <v>128730707</v>
      </c>
      <c r="I8" s="29"/>
      <c r="J8" s="28">
        <f>H8/$H$10</f>
        <v>0.91598934549359379</v>
      </c>
    </row>
    <row r="9" spans="1:10" ht="21.75" customHeight="1" x14ac:dyDescent="0.2">
      <c r="A9" s="116" t="s">
        <v>110</v>
      </c>
      <c r="B9" s="116"/>
      <c r="D9" s="60">
        <v>997294</v>
      </c>
      <c r="E9" s="29"/>
      <c r="F9" s="31">
        <f>D9/$D$10</f>
        <v>0.19889830457770005</v>
      </c>
      <c r="G9" s="29"/>
      <c r="H9" s="60">
        <v>11806634</v>
      </c>
      <c r="I9" s="29"/>
      <c r="J9" s="31">
        <f>H9/$H$10</f>
        <v>8.401065450640624E-2</v>
      </c>
    </row>
    <row r="10" spans="1:10" ht="21.75" customHeight="1" x14ac:dyDescent="0.2">
      <c r="A10" s="112" t="s">
        <v>76</v>
      </c>
      <c r="B10" s="112"/>
      <c r="D10" s="61">
        <v>5014090</v>
      </c>
      <c r="E10" s="29"/>
      <c r="F10" s="62">
        <f>SUM(F8:F9)</f>
        <v>1</v>
      </c>
      <c r="G10" s="29"/>
      <c r="H10" s="61">
        <v>140537341</v>
      </c>
      <c r="I10" s="29"/>
      <c r="J10" s="62">
        <f>SUM(J8:J9)</f>
        <v>1</v>
      </c>
    </row>
  </sheetData>
  <mergeCells count="10"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zoomScaleNormal="100" zoomScaleSheetLayoutView="100" workbookViewId="0">
      <selection activeCell="H34" sqref="H34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102" t="s">
        <v>0</v>
      </c>
      <c r="B1" s="102"/>
      <c r="C1" s="102"/>
      <c r="D1" s="102"/>
      <c r="E1" s="102"/>
      <c r="F1" s="102"/>
    </row>
    <row r="2" spans="1:6" ht="21.75" customHeight="1" x14ac:dyDescent="0.2">
      <c r="A2" s="102" t="s">
        <v>111</v>
      </c>
      <c r="B2" s="102"/>
      <c r="C2" s="102"/>
      <c r="D2" s="102"/>
      <c r="E2" s="102"/>
      <c r="F2" s="102"/>
    </row>
    <row r="3" spans="1:6" ht="21.75" customHeight="1" x14ac:dyDescent="0.2">
      <c r="A3" s="102" t="s">
        <v>2</v>
      </c>
      <c r="B3" s="102"/>
      <c r="C3" s="102"/>
      <c r="D3" s="102"/>
      <c r="E3" s="102"/>
      <c r="F3" s="102"/>
    </row>
    <row r="4" spans="1:6" ht="14.45" customHeight="1" x14ac:dyDescent="0.2"/>
    <row r="5" spans="1:6" ht="29.1" customHeight="1" x14ac:dyDescent="0.2">
      <c r="A5" s="22" t="s">
        <v>124</v>
      </c>
      <c r="B5" s="113" t="s">
        <v>125</v>
      </c>
      <c r="C5" s="113"/>
      <c r="D5" s="113"/>
      <c r="E5" s="113"/>
      <c r="F5" s="113"/>
    </row>
    <row r="6" spans="1:6" ht="14.45" customHeight="1" x14ac:dyDescent="0.2">
      <c r="D6" s="2" t="s">
        <v>128</v>
      </c>
      <c r="F6" s="2" t="s">
        <v>9</v>
      </c>
    </row>
    <row r="7" spans="1:6" ht="14.45" customHeight="1" x14ac:dyDescent="0.2">
      <c r="A7" s="105" t="s">
        <v>125</v>
      </c>
      <c r="B7" s="105"/>
      <c r="D7" s="4" t="s">
        <v>106</v>
      </c>
      <c r="F7" s="4" t="s">
        <v>106</v>
      </c>
    </row>
    <row r="8" spans="1:6" ht="21.75" customHeight="1" x14ac:dyDescent="0.2">
      <c r="A8" s="121" t="s">
        <v>125</v>
      </c>
      <c r="B8" s="121"/>
      <c r="C8" s="84"/>
      <c r="D8" s="85">
        <v>0</v>
      </c>
      <c r="E8" s="84"/>
      <c r="F8" s="85">
        <v>414019189</v>
      </c>
    </row>
    <row r="9" spans="1:6" ht="21.75" customHeight="1" x14ac:dyDescent="0.2">
      <c r="A9" s="122" t="s">
        <v>191</v>
      </c>
      <c r="B9" s="122"/>
      <c r="C9" s="84"/>
      <c r="D9" s="87">
        <v>25231935</v>
      </c>
      <c r="E9" s="84"/>
      <c r="F9" s="87">
        <v>905340866</v>
      </c>
    </row>
    <row r="10" spans="1:6" ht="21.75" customHeight="1" x14ac:dyDescent="0.2">
      <c r="A10" s="112" t="s">
        <v>76</v>
      </c>
      <c r="B10" s="112"/>
      <c r="C10" s="84"/>
      <c r="D10" s="88">
        <v>25231935</v>
      </c>
      <c r="E10" s="84"/>
      <c r="F10" s="88">
        <v>1319360055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0</vt:lpstr>
      <vt:lpstr>سهام</vt:lpstr>
      <vt:lpstr>اوراق مشتقه</vt:lpstr>
      <vt:lpstr>سپرده</vt:lpstr>
      <vt:lpstr>درآمد</vt:lpstr>
      <vt:lpstr>1-2</vt:lpstr>
      <vt:lpstr>2-2</vt:lpstr>
      <vt:lpstr>3-2</vt:lpstr>
      <vt:lpstr>4-2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'0'!Print_Area</vt:lpstr>
      <vt:lpstr>'1-2'!Print_Area</vt:lpstr>
      <vt:lpstr>'2-2'!Print_Area</vt:lpstr>
      <vt:lpstr>'3-2'!Print_Area</vt:lpstr>
      <vt:lpstr>'4-2'!Print_Area</vt:lpstr>
      <vt:lpstr>'اوراق مشتقه'!Print_Area</vt:lpstr>
      <vt:lpstr>درآمد!Print_Area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'سود اوراق بهادار'!Print_Area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moner tabrizi</dc:creator>
  <dc:description/>
  <cp:lastModifiedBy>Mohammad Nikomaram</cp:lastModifiedBy>
  <cp:lastPrinted>2025-03-25T06:00:57Z</cp:lastPrinted>
  <dcterms:created xsi:type="dcterms:W3CDTF">2025-03-25T06:02:15Z</dcterms:created>
  <dcterms:modified xsi:type="dcterms:W3CDTF">2025-03-29T08:43:55Z</dcterms:modified>
</cp:coreProperties>
</file>